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A\Downloads\"/>
    </mc:Choice>
  </mc:AlternateContent>
  <xr:revisionPtr revIDLastSave="0" documentId="13_ncr:1_{809AA412-B3A2-4F23-9A3D-3B98D9C8C9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категорія А1" sheetId="1" r:id="rId1"/>
    <sheet name="Лист1" sheetId="2" r:id="rId2"/>
  </sheets>
  <definedNames>
    <definedName name="_xlnm.Print_Area" localSheetId="0">'категорія А1'!$A$1:$L$168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" roundtripDataChecksum="u9nGIcsJ+lDANR/R04y+XglFK66TJm9kH4b8CLgxRaY="/>
    </ext>
  </extLst>
</workbook>
</file>

<file path=xl/calcChain.xml><?xml version="1.0" encoding="utf-8"?>
<calcChain xmlns="http://schemas.openxmlformats.org/spreadsheetml/2006/main">
  <c r="H79" i="1" l="1"/>
  <c r="H168" i="1"/>
  <c r="H33" i="1" s="1"/>
  <c r="H161" i="1"/>
  <c r="H160" i="1"/>
  <c r="H159" i="1"/>
  <c r="H158" i="1"/>
  <c r="H149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3" i="1"/>
  <c r="H117" i="1"/>
  <c r="H116" i="1"/>
  <c r="H115" i="1"/>
  <c r="H114" i="1"/>
  <c r="H113" i="1"/>
  <c r="H112" i="1"/>
  <c r="H111" i="1"/>
  <c r="H110" i="1"/>
  <c r="H109" i="1"/>
  <c r="H103" i="1"/>
  <c r="H93" i="1"/>
  <c r="H95" i="1" s="1"/>
  <c r="H87" i="1"/>
  <c r="H89" i="1" s="1"/>
  <c r="G66" i="1"/>
  <c r="E70" i="1"/>
  <c r="I54" i="1"/>
  <c r="I53" i="1"/>
  <c r="I52" i="1"/>
  <c r="H118" i="1" l="1"/>
  <c r="H151" i="1" s="1"/>
  <c r="H163" i="1"/>
  <c r="H141" i="1"/>
  <c r="I55" i="1"/>
  <c r="G56" i="1" s="1"/>
  <c r="H71" i="1" s="1"/>
  <c r="H104" i="1"/>
  <c r="H30" i="1" s="1"/>
  <c r="H152" i="1" l="1"/>
  <c r="H34" i="1"/>
  <c r="H35" i="1" s="1"/>
  <c r="H81" i="1" l="1"/>
</calcChain>
</file>

<file path=xl/sharedStrings.xml><?xml version="1.0" encoding="utf-8"?>
<sst xmlns="http://schemas.openxmlformats.org/spreadsheetml/2006/main" count="158" uniqueCount="135">
  <si>
    <t xml:space="preserve">       "Затверджено"</t>
  </si>
  <si>
    <t xml:space="preserve"> КОШТОРИС </t>
  </si>
  <si>
    <t>Вихідні дані:</t>
  </si>
  <si>
    <t xml:space="preserve">Назва професії:    </t>
  </si>
  <si>
    <t xml:space="preserve">Кількість слухачів (чол.):                                                                       </t>
  </si>
  <si>
    <t xml:space="preserve">Термін навчання (тижнів):                                                                          </t>
  </si>
  <si>
    <t xml:space="preserve">Кількість годин теоретичного навчання (год.):                                  </t>
  </si>
  <si>
    <t xml:space="preserve">Кількість годин виробничого навчання (год.):                                    </t>
  </si>
  <si>
    <t xml:space="preserve">в т.ч.   в закладі  освіти                                                           </t>
  </si>
  <si>
    <t xml:space="preserve">Обсяг навчальних годин:                                                                       </t>
  </si>
  <si>
    <t xml:space="preserve">1.1 Заробітна плата (гривень)                        </t>
  </si>
  <si>
    <t xml:space="preserve">1.2. Нарахування на заробітну плату (гривень):        22 %                   </t>
  </si>
  <si>
    <t xml:space="preserve">                                          Разом:                                       </t>
  </si>
  <si>
    <t xml:space="preserve">2. Комунальні витрати (грн.)                        </t>
  </si>
  <si>
    <t xml:space="preserve">4. Канцелярські витрати (грн.)                                      </t>
  </si>
  <si>
    <t>5. Витрати на проживання (грн.)</t>
  </si>
  <si>
    <t xml:space="preserve">          Вартість навчання одного слухача за весь період (грн.)                   </t>
  </si>
  <si>
    <t>( додаток до кошторису)</t>
  </si>
  <si>
    <t xml:space="preserve">1. </t>
  </si>
  <si>
    <t xml:space="preserve">Розрахунок заробітної плати (КЕКВ 2111, 2120): </t>
  </si>
  <si>
    <t>1.1.    Заробітна плата викладачів</t>
  </si>
  <si>
    <t>№ з/п</t>
  </si>
  <si>
    <t>Найменування статей</t>
  </si>
  <si>
    <t>кількість відпрацьованих годин</t>
  </si>
  <si>
    <t>Вартість одної години, грн.</t>
  </si>
  <si>
    <t xml:space="preserve">  Сума , грн.  </t>
  </si>
  <si>
    <t xml:space="preserve">Теоретичне навчання </t>
  </si>
  <si>
    <t xml:space="preserve">Всього:                                                                                  </t>
  </si>
  <si>
    <t>1.2.                 Заробітна плата майстрів виробничого навчання</t>
  </si>
  <si>
    <t>Прізвище, ім`я, по-батькові</t>
  </si>
  <si>
    <t>С/місячн.норма тривалості робочого часу на  2026 рік, год.</t>
  </si>
  <si>
    <t>Місячний посадовий оклад, грн.</t>
  </si>
  <si>
    <t>Доплата за вислугу років, грн.</t>
  </si>
  <si>
    <t>Кількість відпрацьов. годин</t>
  </si>
  <si>
    <t>Сума (грн.)</t>
  </si>
  <si>
    <t>Майстер в/н</t>
  </si>
  <si>
    <t xml:space="preserve">всього </t>
  </si>
  <si>
    <t>Кількість днів</t>
  </si>
  <si>
    <t>Розмір</t>
  </si>
  <si>
    <t xml:space="preserve">Всього:                                                                                                                         4621,92   </t>
  </si>
  <si>
    <t xml:space="preserve"> Всього заробітна плата викладачів та майстрів (КЕКВ 2111):                                                             </t>
  </si>
  <si>
    <t>1.3.</t>
  </si>
  <si>
    <t xml:space="preserve">Заробітна плата АУП                                                           </t>
  </si>
  <si>
    <t>Посада</t>
  </si>
  <si>
    <t>Сума</t>
  </si>
  <si>
    <t>Директор</t>
  </si>
  <si>
    <t>Заст.директора з НВР</t>
  </si>
  <si>
    <t>Головний бухгалтер</t>
  </si>
  <si>
    <t>Всього:</t>
  </si>
  <si>
    <t xml:space="preserve"> Нарахування на заробітну плату 22 %   (КЕКВ 2120)                                                                 </t>
  </si>
  <si>
    <t xml:space="preserve">Всього зарплата                                                                       </t>
  </si>
  <si>
    <t>2.</t>
  </si>
  <si>
    <t>Комунальні послуги (КЕКВ 2271, 2272, 2273)</t>
  </si>
  <si>
    <t>2.1.   Водопостачання та  каналізаційні стоки (КЕКВ 2272)</t>
  </si>
  <si>
    <t>Вода</t>
  </si>
  <si>
    <t>Вартість куб.м , грн.</t>
  </si>
  <si>
    <t>Середня норма витрат на добу, куб. м.</t>
  </si>
  <si>
    <t>Кількість днів робочого часу</t>
  </si>
  <si>
    <t xml:space="preserve">Кількість слухачів -                                                                 </t>
  </si>
  <si>
    <t>Вартість водопостачань, грн.</t>
  </si>
  <si>
    <t xml:space="preserve">Холодна вода </t>
  </si>
  <si>
    <t>2.2.   Електроенергія (КЕКВ 2273)</t>
  </si>
  <si>
    <t>Приміщення</t>
  </si>
  <si>
    <t>Навчальний клас</t>
  </si>
  <si>
    <t>Вартість 1квт.за годину (грн.)</t>
  </si>
  <si>
    <t>Кількість електроламп, штук.</t>
  </si>
  <si>
    <t>Потужність ламп, кВат</t>
  </si>
  <si>
    <t>Строк використання приміщення, днів</t>
  </si>
  <si>
    <t>Тривалість освітлення в день, год.</t>
  </si>
  <si>
    <t>Вартість електроенергії, грн.</t>
  </si>
  <si>
    <t>Аудиторія, майстерня</t>
  </si>
  <si>
    <t>2.3.   Теплопостачання ( в опалювальний період) (КЕКВ 2271)</t>
  </si>
  <si>
    <t>Середньомісячна оплата, грн.</t>
  </si>
  <si>
    <t>Площа загальна , м.кв.</t>
  </si>
  <si>
    <t>Вартість 1м.кв., грн.</t>
  </si>
  <si>
    <r>
      <rPr>
        <sz val="11"/>
        <color theme="1"/>
        <rFont val="Times New Roman"/>
      </rPr>
      <t>Площа використання (м</t>
    </r>
    <r>
      <rPr>
        <vertAlign val="superscript"/>
        <sz val="11"/>
        <color theme="1"/>
        <rFont val="Times New Roman"/>
      </rPr>
      <t>2</t>
    </r>
    <r>
      <rPr>
        <sz val="11"/>
        <color theme="1"/>
        <rFont val="Times New Roman"/>
      </rPr>
      <t>)</t>
    </r>
  </si>
  <si>
    <t>Тривалість використання, днів.</t>
  </si>
  <si>
    <t xml:space="preserve">Вартість опалення, грн. </t>
  </si>
  <si>
    <t>кабінет, аудиторія</t>
  </si>
  <si>
    <r>
      <rPr>
        <sz val="11"/>
        <color theme="1"/>
        <rFont val="Times New Roman"/>
      </rPr>
      <t xml:space="preserve"> </t>
    </r>
    <r>
      <rPr>
        <b/>
        <sz val="11"/>
        <color theme="1"/>
        <rFont val="Times New Roman"/>
      </rPr>
      <t xml:space="preserve">Всього:                                                                                                                   </t>
    </r>
  </si>
  <si>
    <t>Всього по ст. 2</t>
  </si>
  <si>
    <t>3. Навчальні витрати</t>
  </si>
  <si>
    <t>3.1. Обладнання і предмети тривалого використання</t>
  </si>
  <si>
    <t>Назва</t>
  </si>
  <si>
    <t>Одиниця виміру</t>
  </si>
  <si>
    <t xml:space="preserve">Кількість </t>
  </si>
  <si>
    <t>вартість одиниці, грн.</t>
  </si>
  <si>
    <t>Сума, грн.</t>
  </si>
  <si>
    <t>шт.</t>
  </si>
  <si>
    <r>
      <rPr>
        <b/>
        <sz val="12"/>
        <color theme="1"/>
        <rFont val="Times New Roman"/>
      </rPr>
      <t>Всього:</t>
    </r>
    <r>
      <rPr>
        <b/>
        <sz val="11"/>
        <color theme="1"/>
        <rFont val="Times New Roman"/>
      </rPr>
      <t xml:space="preserve">                                   </t>
    </r>
  </si>
  <si>
    <t>3.2.  Предмети, матеріали, обладнання та інвентар</t>
  </si>
  <si>
    <t>робочий одяг (комплект)</t>
  </si>
  <si>
    <t>шт</t>
  </si>
  <si>
    <t>дизельне паливо</t>
  </si>
  <si>
    <t>л</t>
  </si>
  <si>
    <t>олива</t>
  </si>
  <si>
    <t>витратні матеріали</t>
  </si>
  <si>
    <t>набір інструменту слюсарного</t>
  </si>
  <si>
    <r>
      <rPr>
        <b/>
        <sz val="12"/>
        <color theme="1"/>
        <rFont val="Times New Roman"/>
      </rPr>
      <t>Всього:</t>
    </r>
    <r>
      <rPr>
        <b/>
        <sz val="11"/>
        <color theme="1"/>
        <rFont val="Times New Roman"/>
      </rPr>
      <t xml:space="preserve">                                    </t>
    </r>
  </si>
  <si>
    <t>3.3.  Інструмент (енергоемкість) (КЕКВ 2273)</t>
  </si>
  <si>
    <t>Назва інструменту</t>
  </si>
  <si>
    <t>мощность, кВт</t>
  </si>
  <si>
    <t>Години експлуатац.</t>
  </si>
  <si>
    <t>кількість чоловік</t>
  </si>
  <si>
    <t>Всього</t>
  </si>
  <si>
    <r>
      <rPr>
        <b/>
        <sz val="12"/>
        <color theme="1"/>
        <rFont val="Times New Roman"/>
      </rPr>
      <t>Всього по ст</t>
    </r>
    <r>
      <rPr>
        <b/>
        <sz val="11"/>
        <color theme="1"/>
        <rFont val="Times New Roman"/>
      </rPr>
      <t>. 3</t>
    </r>
  </si>
  <si>
    <t>4. Канцелярські витрати</t>
  </si>
  <si>
    <t>Кількість</t>
  </si>
  <si>
    <t>Ціна, грн.</t>
  </si>
  <si>
    <t>Назва товару</t>
  </si>
  <si>
    <t>Журнал теоретичного навчання</t>
  </si>
  <si>
    <t>Журнал виробничого навчання</t>
  </si>
  <si>
    <t>Канц. товари (свідоцтва, папір офісний, папка, файли)</t>
  </si>
  <si>
    <r>
      <rPr>
        <b/>
        <sz val="12"/>
        <color theme="1"/>
        <rFont val="Times New Roman"/>
      </rPr>
      <t>Всього по ст</t>
    </r>
    <r>
      <rPr>
        <b/>
        <sz val="11"/>
        <color theme="1"/>
        <rFont val="Times New Roman"/>
      </rPr>
      <t xml:space="preserve">. 4                                    </t>
    </r>
  </si>
  <si>
    <t>5. Витрати на проїзд та харчування, проживання</t>
  </si>
  <si>
    <t xml:space="preserve">Назва   </t>
  </si>
  <si>
    <t>Ціна, грн. (на 1 особу)</t>
  </si>
  <si>
    <t>Разом на весь період навчання (60 днів)</t>
  </si>
  <si>
    <t>Разом ( чол.)</t>
  </si>
  <si>
    <t>кг</t>
  </si>
  <si>
    <t>ком.</t>
  </si>
  <si>
    <t>Директор                                Юрій БЕНЮХ</t>
  </si>
  <si>
    <r>
      <rPr>
        <u/>
        <sz val="11"/>
        <color theme="1"/>
        <rFont val="Times New Roman"/>
        <family val="1"/>
        <charset val="204"/>
      </rPr>
      <t xml:space="preserve">„ 12 "  жовтня   </t>
    </r>
    <r>
      <rPr>
        <sz val="11"/>
        <color theme="1"/>
        <rFont val="Times New Roman"/>
      </rPr>
      <t xml:space="preserve"> 2026 р.</t>
    </r>
  </si>
  <si>
    <t xml:space="preserve">       Кількість годин індивідуального навчання                                         </t>
  </si>
  <si>
    <t>витрат підготовки слухачів у  Закладі професійної (професійно - технічної) освіти  "Андріївський професійний ліцей"</t>
  </si>
  <si>
    <t xml:space="preserve">3. Навчальні витрати  на 30 учнів (грн.)                            </t>
  </si>
  <si>
    <t>майстер в/н</t>
  </si>
  <si>
    <t xml:space="preserve">          Загальна вартість навчання  на 30 осіб ( грн.)                                                                                                                                                                       </t>
  </si>
  <si>
    <t xml:space="preserve">      Головний бухгалтер  _________________Парасковія ГАРЕНКО</t>
  </si>
  <si>
    <t>52 тижні</t>
  </si>
  <si>
    <t>вислуга</t>
  </si>
  <si>
    <t>престижність</t>
  </si>
  <si>
    <t>Надбавка 20%, грн.</t>
  </si>
  <si>
    <t>Всього заробітна плата (КЕКВ2111):</t>
  </si>
  <si>
    <t>Тракторист-машиніст сільськогосподарського виробництва                                      термін навчання          7 місяців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</si>
</sst>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6" x14ac:knownFonts="1">
    <font>
      <sz val="10"/>
      <color rgb="FF000000"/>
      <name val="Times New Roman"/>
      <scheme val="minor"/>
    </font>
    <font>
      <b/>
      <sz val="12"/>
      <color theme="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b/>
      <sz val="14"/>
      <color theme="1"/>
      <name val="Times New Roman"/>
    </font>
    <font>
      <b/>
      <sz val="11"/>
      <color theme="1"/>
      <name val="Times New Roman"/>
    </font>
    <font>
      <sz val="12"/>
      <color theme="1"/>
      <name val="Times New Roman"/>
    </font>
    <font>
      <b/>
      <sz val="10"/>
      <color theme="1"/>
      <name val="Times New Roman"/>
    </font>
    <font>
      <sz val="10"/>
      <name val="Times New Roman"/>
    </font>
    <font>
      <sz val="10"/>
      <color rgb="FFFF0000"/>
      <name val="Times New Roman"/>
    </font>
    <font>
      <sz val="12"/>
      <color rgb="FF000000"/>
      <name val="Times New Roman"/>
    </font>
    <font>
      <sz val="11"/>
      <color rgb="FF333333"/>
      <name val="Times New Roman"/>
    </font>
    <font>
      <sz val="11"/>
      <color rgb="FF000000"/>
      <name val="Times New Roman"/>
    </font>
    <font>
      <vertAlign val="superscript"/>
      <sz val="11"/>
      <color theme="1"/>
      <name val="Times New Roman"/>
    </font>
    <font>
      <u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7" fillId="0" borderId="0" xfId="0" applyFont="1"/>
    <xf numFmtId="2" fontId="1" fillId="0" borderId="0" xfId="0" applyNumberFormat="1" applyFont="1" applyAlignment="1">
      <alignment horizontal="center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top" wrapText="1"/>
    </xf>
    <xf numFmtId="2" fontId="3" fillId="0" borderId="7" xfId="0" applyNumberFormat="1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/>
    </xf>
    <xf numFmtId="0" fontId="3" fillId="0" borderId="4" xfId="0" applyFont="1" applyBorder="1" applyAlignment="1">
      <alignment vertical="top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6" xfId="0" applyFont="1" applyBorder="1" applyAlignment="1">
      <alignment vertical="top" wrapText="1"/>
    </xf>
    <xf numFmtId="2" fontId="3" fillId="0" borderId="6" xfId="0" applyNumberFormat="1" applyFont="1" applyBorder="1" applyAlignment="1">
      <alignment vertical="top" wrapText="1"/>
    </xf>
    <xf numFmtId="2" fontId="3" fillId="0" borderId="7" xfId="0" applyNumberFormat="1" applyFont="1" applyBorder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0" fontId="3" fillId="0" borderId="9" xfId="0" applyFont="1" applyBorder="1" applyAlignment="1">
      <alignment vertical="top" wrapText="1"/>
    </xf>
    <xf numFmtId="2" fontId="3" fillId="0" borderId="9" xfId="0" applyNumberFormat="1" applyFont="1" applyBorder="1" applyAlignment="1">
      <alignment vertical="top" wrapText="1"/>
    </xf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2" fontId="3" fillId="0" borderId="7" xfId="0" applyNumberFormat="1" applyFont="1" applyBorder="1" applyAlignment="1">
      <alignment vertical="center" wrapText="1"/>
    </xf>
    <xf numFmtId="0" fontId="3" fillId="0" borderId="7" xfId="0" applyFont="1" applyBorder="1"/>
    <xf numFmtId="2" fontId="5" fillId="0" borderId="0" xfId="0" applyNumberFormat="1" applyFont="1"/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/>
    <xf numFmtId="2" fontId="3" fillId="0" borderId="7" xfId="0" applyNumberFormat="1" applyFont="1" applyBorder="1" applyAlignment="1">
      <alignment horizontal="center"/>
    </xf>
    <xf numFmtId="0" fontId="5" fillId="0" borderId="7" xfId="0" applyFont="1" applyBorder="1"/>
    <xf numFmtId="2" fontId="5" fillId="0" borderId="7" xfId="0" applyNumberFormat="1" applyFont="1" applyBorder="1" applyAlignment="1">
      <alignment horizont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2" fillId="0" borderId="8" xfId="0" applyFont="1" applyBorder="1"/>
    <xf numFmtId="0" fontId="2" fillId="0" borderId="15" xfId="0" applyFont="1" applyBorder="1"/>
    <xf numFmtId="0" fontId="2" fillId="0" borderId="9" xfId="0" applyFont="1" applyBorder="1"/>
    <xf numFmtId="0" fontId="2" fillId="0" borderId="7" xfId="0" applyFont="1" applyBorder="1"/>
    <xf numFmtId="0" fontId="6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16" xfId="0" applyFont="1" applyBorder="1"/>
    <xf numFmtId="4" fontId="2" fillId="0" borderId="0" xfId="0" applyNumberFormat="1" applyFont="1"/>
    <xf numFmtId="0" fontId="3" fillId="0" borderId="7" xfId="0" applyFont="1" applyBorder="1" applyAlignment="1">
      <alignment horizontal="center" vertical="top" wrapText="1"/>
    </xf>
    <xf numFmtId="164" fontId="3" fillId="0" borderId="7" xfId="0" applyNumberFormat="1" applyFont="1" applyBorder="1" applyAlignment="1">
      <alignment horizontal="center" vertical="top" wrapText="1"/>
    </xf>
    <xf numFmtId="0" fontId="1" fillId="0" borderId="7" xfId="0" applyFont="1" applyBorder="1"/>
    <xf numFmtId="0" fontId="9" fillId="0" borderId="0" xfId="0" applyFont="1"/>
    <xf numFmtId="0" fontId="1" fillId="0" borderId="10" xfId="0" applyFont="1" applyBorder="1" applyAlignment="1">
      <alignment horizontal="center"/>
    </xf>
    <xf numFmtId="2" fontId="3" fillId="0" borderId="6" xfId="0" applyNumberFormat="1" applyFont="1" applyBorder="1" applyAlignment="1">
      <alignment horizontal="center" vertical="top" wrapText="1"/>
    </xf>
    <xf numFmtId="165" fontId="3" fillId="0" borderId="6" xfId="0" applyNumberFormat="1" applyFont="1" applyBorder="1" applyAlignment="1">
      <alignment horizontal="center" vertical="top" wrapText="1"/>
    </xf>
    <xf numFmtId="0" fontId="1" fillId="0" borderId="8" xfId="0" applyFont="1" applyBorder="1"/>
    <xf numFmtId="0" fontId="1" fillId="0" borderId="9" xfId="0" applyFont="1" applyBorder="1"/>
    <xf numFmtId="165" fontId="3" fillId="0" borderId="7" xfId="0" applyNumberFormat="1" applyFont="1" applyBorder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0" fontId="1" fillId="0" borderId="10" xfId="0" applyFont="1" applyBorder="1"/>
    <xf numFmtId="0" fontId="2" fillId="2" borderId="20" xfId="0" applyFont="1" applyFill="1" applyBorder="1"/>
    <xf numFmtId="0" fontId="7" fillId="0" borderId="7" xfId="0" applyFont="1" applyBorder="1" applyAlignment="1">
      <alignment wrapText="1"/>
    </xf>
    <xf numFmtId="2" fontId="3" fillId="2" borderId="7" xfId="0" applyNumberFormat="1" applyFont="1" applyFill="1" applyBorder="1" applyAlignment="1">
      <alignment horizontal="center" wrapText="1"/>
    </xf>
    <xf numFmtId="2" fontId="3" fillId="2" borderId="20" xfId="0" applyNumberFormat="1" applyFont="1" applyFill="1" applyBorder="1" applyAlignment="1">
      <alignment horizontal="left" wrapText="1"/>
    </xf>
    <xf numFmtId="2" fontId="3" fillId="0" borderId="0" xfId="0" applyNumberFormat="1" applyFont="1" applyAlignment="1">
      <alignment wrapText="1"/>
    </xf>
    <xf numFmtId="2" fontId="2" fillId="0" borderId="7" xfId="0" applyNumberFormat="1" applyFont="1" applyBorder="1" applyAlignment="1">
      <alignment horizontal="center" wrapText="1"/>
    </xf>
    <xf numFmtId="0" fontId="3" fillId="2" borderId="20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2" fillId="2" borderId="20" xfId="0" applyFont="1" applyFill="1" applyBorder="1" applyAlignment="1">
      <alignment wrapText="1"/>
    </xf>
    <xf numFmtId="0" fontId="7" fillId="0" borderId="0" xfId="0" applyFont="1" applyAlignment="1">
      <alignment wrapText="1"/>
    </xf>
    <xf numFmtId="2" fontId="1" fillId="2" borderId="20" xfId="0" applyNumberFormat="1" applyFont="1" applyFill="1" applyBorder="1" applyAlignment="1">
      <alignment horizontal="center"/>
    </xf>
    <xf numFmtId="2" fontId="5" fillId="2" borderId="20" xfId="0" applyNumberFormat="1" applyFont="1" applyFill="1" applyBorder="1" applyAlignment="1">
      <alignment wrapText="1"/>
    </xf>
    <xf numFmtId="2" fontId="5" fillId="0" borderId="0" xfId="0" applyNumberFormat="1" applyFont="1" applyAlignment="1">
      <alignment wrapText="1"/>
    </xf>
    <xf numFmtId="0" fontId="6" fillId="0" borderId="0" xfId="0" applyFont="1"/>
    <xf numFmtId="0" fontId="3" fillId="0" borderId="8" xfId="0" applyFont="1" applyBorder="1" applyAlignment="1">
      <alignment vertical="top" wrapText="1"/>
    </xf>
    <xf numFmtId="0" fontId="8" fillId="0" borderId="9" xfId="0" applyFont="1" applyBorder="1"/>
    <xf numFmtId="0" fontId="3" fillId="0" borderId="8" xfId="0" applyFont="1" applyBorder="1" applyAlignment="1">
      <alignment horizontal="right" vertical="top" wrapText="1"/>
    </xf>
    <xf numFmtId="0" fontId="8" fillId="0" borderId="15" xfId="0" applyFont="1" applyBorder="1"/>
    <xf numFmtId="0" fontId="7" fillId="0" borderId="10" xfId="0" applyFont="1" applyBorder="1" applyAlignment="1">
      <alignment horizontal="left"/>
    </xf>
    <xf numFmtId="0" fontId="8" fillId="0" borderId="3" xfId="0" applyFont="1" applyBorder="1"/>
    <xf numFmtId="2" fontId="1" fillId="0" borderId="8" xfId="0" applyNumberFormat="1" applyFont="1" applyBorder="1" applyAlignment="1">
      <alignment horizontal="center"/>
    </xf>
    <xf numFmtId="0" fontId="3" fillId="0" borderId="2" xfId="0" applyFont="1" applyBorder="1" applyAlignment="1">
      <alignment vertical="top" wrapText="1"/>
    </xf>
    <xf numFmtId="0" fontId="8" fillId="0" borderId="12" xfId="0" applyFont="1" applyBorder="1"/>
    <xf numFmtId="0" fontId="8" fillId="0" borderId="13" xfId="0" applyFont="1" applyBorder="1"/>
    <xf numFmtId="0" fontId="8" fillId="0" borderId="5" xfId="0" applyFont="1" applyBorder="1"/>
    <xf numFmtId="0" fontId="8" fillId="0" borderId="6" xfId="0" applyFont="1" applyBorder="1"/>
    <xf numFmtId="0" fontId="3" fillId="0" borderId="1" xfId="0" applyFont="1" applyBorder="1" applyAlignment="1">
      <alignment vertical="top" wrapText="1"/>
    </xf>
    <xf numFmtId="0" fontId="8" fillId="0" borderId="11" xfId="0" applyFont="1" applyBorder="1"/>
    <xf numFmtId="0" fontId="8" fillId="0" borderId="4" xfId="0" applyFont="1" applyBorder="1"/>
    <xf numFmtId="0" fontId="8" fillId="0" borderId="10" xfId="0" applyFont="1" applyBorder="1"/>
    <xf numFmtId="0" fontId="0" fillId="0" borderId="0" xfId="0"/>
    <xf numFmtId="0" fontId="8" fillId="0" borderId="16" xfId="0" applyFont="1" applyBorder="1"/>
    <xf numFmtId="0" fontId="3" fillId="0" borderId="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2" fontId="3" fillId="0" borderId="8" xfId="0" applyNumberFormat="1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3" fillId="0" borderId="8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8" xfId="0" applyFont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8" fillId="4" borderId="15" xfId="0" applyFont="1" applyFill="1" applyBorder="1"/>
    <xf numFmtId="0" fontId="8" fillId="4" borderId="9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/>
    </xf>
    <xf numFmtId="0" fontId="3" fillId="3" borderId="8" xfId="0" applyFont="1" applyFill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top" wrapText="1"/>
    </xf>
    <xf numFmtId="2" fontId="5" fillId="0" borderId="8" xfId="0" applyNumberFormat="1" applyFont="1" applyBorder="1" applyAlignment="1">
      <alignment horizontal="center" vertical="top" wrapText="1"/>
    </xf>
    <xf numFmtId="0" fontId="2" fillId="0" borderId="0" xfId="0" applyFont="1"/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vertical="center" wrapText="1"/>
    </xf>
    <xf numFmtId="0" fontId="5" fillId="0" borderId="0" xfId="0" applyFont="1"/>
    <xf numFmtId="2" fontId="5" fillId="0" borderId="0" xfId="0" applyNumberFormat="1" applyFont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0" xfId="0" applyFont="1"/>
    <xf numFmtId="0" fontId="6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2" fontId="4" fillId="0" borderId="0" xfId="0" applyNumberFormat="1" applyFont="1" applyAlignment="1">
      <alignment horizontal="center"/>
    </xf>
    <xf numFmtId="0" fontId="5" fillId="0" borderId="10" xfId="0" applyFont="1" applyBorder="1"/>
    <xf numFmtId="0" fontId="5" fillId="0" borderId="8" xfId="0" applyFont="1" applyBorder="1" applyAlignment="1">
      <alignment horizontal="left"/>
    </xf>
    <xf numFmtId="2" fontId="1" fillId="0" borderId="0" xfId="0" applyNumberFormat="1" applyFont="1"/>
    <xf numFmtId="2" fontId="3" fillId="2" borderId="8" xfId="0" applyNumberFormat="1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2" fontId="5" fillId="2" borderId="17" xfId="0" applyNumberFormat="1" applyFont="1" applyFill="1" applyBorder="1" applyAlignment="1">
      <alignment wrapText="1"/>
    </xf>
    <xf numFmtId="0" fontId="8" fillId="0" borderId="18" xfId="0" applyFont="1" applyBorder="1"/>
    <xf numFmtId="0" fontId="8" fillId="0" borderId="19" xfId="0" applyFont="1" applyBorder="1"/>
    <xf numFmtId="0" fontId="6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2" fontId="3" fillId="2" borderId="17" xfId="0" applyNumberFormat="1" applyFont="1" applyFill="1" applyBorder="1" applyAlignment="1">
      <alignment wrapText="1"/>
    </xf>
    <xf numFmtId="2" fontId="1" fillId="3" borderId="8" xfId="0" applyNumberFormat="1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wrapText="1"/>
    </xf>
    <xf numFmtId="0" fontId="8" fillId="0" borderId="21" xfId="0" applyFont="1" applyBorder="1"/>
    <xf numFmtId="0" fontId="7" fillId="2" borderId="8" xfId="0" applyFont="1" applyFill="1" applyBorder="1" applyAlignment="1">
      <alignment horizontal="center" wrapText="1"/>
    </xf>
    <xf numFmtId="2" fontId="7" fillId="2" borderId="8" xfId="0" applyNumberFormat="1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left" wrapText="1"/>
    </xf>
    <xf numFmtId="0" fontId="5" fillId="0" borderId="20" xfId="0" applyFont="1" applyBorder="1"/>
    <xf numFmtId="2" fontId="5" fillId="0" borderId="20" xfId="0" applyNumberFormat="1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23" workbookViewId="0">
      <selection activeCell="K31" sqref="K31"/>
    </sheetView>
  </sheetViews>
  <sheetFormatPr defaultColWidth="14.5" defaultRowHeight="15" customHeight="1" x14ac:dyDescent="0.3"/>
  <cols>
    <col min="1" max="1" width="5" customWidth="1"/>
    <col min="2" max="2" width="34.69921875" customWidth="1"/>
    <col min="3" max="3" width="16.69921875" customWidth="1"/>
    <col min="4" max="4" width="14.296875" customWidth="1"/>
    <col min="5" max="5" width="13.69921875" customWidth="1"/>
    <col min="6" max="6" width="15.19921875" customWidth="1"/>
    <col min="7" max="7" width="10.69921875" customWidth="1"/>
    <col min="8" max="8" width="12.19921875" customWidth="1"/>
    <col min="9" max="9" width="4.296875" customWidth="1"/>
    <col min="10" max="10" width="8.5" customWidth="1"/>
    <col min="11" max="11" width="21.296875" customWidth="1"/>
    <col min="12" max="16" width="12" customWidth="1"/>
    <col min="17" max="26" width="8" customWidth="1"/>
  </cols>
  <sheetData>
    <row r="1" spans="1:26" ht="15.75" customHeight="1" x14ac:dyDescent="0.3">
      <c r="A1" s="130"/>
      <c r="B1" s="94"/>
      <c r="C1" s="1"/>
      <c r="D1" s="1"/>
      <c r="E1" s="2"/>
      <c r="F1" s="130" t="s">
        <v>0</v>
      </c>
      <c r="G1" s="94"/>
      <c r="H1" s="94"/>
      <c r="I1" s="94"/>
      <c r="J1" s="94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9.25" customHeight="1" x14ac:dyDescent="0.3">
      <c r="A2" s="128"/>
      <c r="B2" s="94"/>
      <c r="C2" s="94"/>
      <c r="D2" s="94"/>
      <c r="E2" s="2"/>
      <c r="F2" s="131" t="s">
        <v>121</v>
      </c>
      <c r="G2" s="94"/>
      <c r="H2" s="94"/>
      <c r="I2" s="94"/>
      <c r="J2" s="94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7.25" customHeight="1" x14ac:dyDescent="0.3">
      <c r="A3" s="128"/>
      <c r="B3" s="94"/>
      <c r="C3" s="94"/>
      <c r="D3" s="94"/>
      <c r="E3" s="2"/>
      <c r="F3" s="132"/>
      <c r="G3" s="94"/>
      <c r="H3" s="94"/>
      <c r="I3" s="94"/>
      <c r="J3" s="9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3">
      <c r="A4" s="128"/>
      <c r="B4" s="94"/>
      <c r="C4" s="94"/>
      <c r="D4" s="94"/>
      <c r="E4" s="3"/>
      <c r="F4" s="133" t="s">
        <v>122</v>
      </c>
      <c r="G4" s="94"/>
      <c r="H4" s="94"/>
      <c r="I4" s="94"/>
      <c r="J4" s="9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3">
      <c r="A5" s="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3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.75" customHeight="1" x14ac:dyDescent="0.35">
      <c r="A8" s="134" t="s">
        <v>1</v>
      </c>
      <c r="B8" s="94"/>
      <c r="C8" s="94"/>
      <c r="D8" s="94"/>
      <c r="E8" s="94"/>
      <c r="F8" s="94"/>
      <c r="G8" s="94"/>
      <c r="H8" s="94"/>
      <c r="I8" s="94"/>
      <c r="J8" s="94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3" customHeight="1" x14ac:dyDescent="0.3">
      <c r="A9" s="135" t="s">
        <v>124</v>
      </c>
      <c r="B9" s="94"/>
      <c r="C9" s="94"/>
      <c r="D9" s="94"/>
      <c r="E9" s="94"/>
      <c r="F9" s="94"/>
      <c r="G9" s="94"/>
      <c r="H9" s="94"/>
      <c r="I9" s="94"/>
      <c r="J9" s="94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9" customHeight="1" x14ac:dyDescent="0.3">
      <c r="A10" s="5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6.75" customHeight="1" x14ac:dyDescent="0.3">
      <c r="A11" s="106"/>
      <c r="B11" s="94"/>
      <c r="C11" s="94"/>
      <c r="D11" s="94"/>
      <c r="E11" s="94"/>
      <c r="F11" s="94"/>
      <c r="G11" s="94"/>
      <c r="H11" s="94"/>
      <c r="I11" s="94"/>
      <c r="J11" s="94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1.25" customHeight="1" x14ac:dyDescent="0.3">
      <c r="A12" s="5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7.5" customHeight="1" x14ac:dyDescent="0.3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3">
      <c r="A14" s="125" t="s">
        <v>2</v>
      </c>
      <c r="B14" s="94"/>
      <c r="C14" s="94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8.25" customHeight="1" x14ac:dyDescent="0.3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.75" customHeight="1" x14ac:dyDescent="0.3">
      <c r="A16" s="3" t="s">
        <v>3</v>
      </c>
      <c r="B16" s="3"/>
      <c r="C16" s="136" t="s">
        <v>134</v>
      </c>
      <c r="D16" s="94"/>
      <c r="E16" s="94"/>
      <c r="F16" s="94"/>
      <c r="G16" s="94"/>
      <c r="H16" s="94"/>
      <c r="I16" s="94"/>
      <c r="J16" s="94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5">
      <c r="A17" s="128" t="s">
        <v>4</v>
      </c>
      <c r="B17" s="94"/>
      <c r="C17" s="94"/>
      <c r="D17" s="94"/>
      <c r="E17" s="2"/>
      <c r="F17" s="2"/>
      <c r="G17" s="2"/>
      <c r="H17" s="2"/>
      <c r="I17" s="129">
        <v>30</v>
      </c>
      <c r="J17" s="94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5">
      <c r="A18" s="128" t="s">
        <v>5</v>
      </c>
      <c r="B18" s="94"/>
      <c r="C18" s="94"/>
      <c r="D18" s="94"/>
      <c r="E18" s="2"/>
      <c r="F18" s="2"/>
      <c r="G18" s="2"/>
      <c r="H18" s="2"/>
      <c r="I18" s="129" t="s">
        <v>129</v>
      </c>
      <c r="J18" s="94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5">
      <c r="A19" s="128" t="s">
        <v>6</v>
      </c>
      <c r="B19" s="94"/>
      <c r="C19" s="94"/>
      <c r="D19" s="94"/>
      <c r="E19" s="94"/>
      <c r="F19" s="94"/>
      <c r="G19" s="2"/>
      <c r="H19" s="2"/>
      <c r="I19" s="129">
        <v>908</v>
      </c>
      <c r="J19" s="94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5">
      <c r="A20" s="128" t="s">
        <v>7</v>
      </c>
      <c r="B20" s="94"/>
      <c r="C20" s="94"/>
      <c r="D20" s="94"/>
      <c r="E20" s="94"/>
      <c r="F20" s="94"/>
      <c r="G20" s="2"/>
      <c r="H20" s="2"/>
      <c r="I20" s="129">
        <v>858</v>
      </c>
      <c r="J20" s="94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 x14ac:dyDescent="0.35">
      <c r="A21" s="128" t="s">
        <v>8</v>
      </c>
      <c r="B21" s="94"/>
      <c r="C21" s="94"/>
      <c r="D21" s="94"/>
      <c r="E21" s="94"/>
      <c r="F21" s="2"/>
      <c r="G21" s="2"/>
      <c r="H21" s="2"/>
      <c r="I21" s="129">
        <v>528</v>
      </c>
      <c r="J21" s="94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 x14ac:dyDescent="0.35">
      <c r="A22" s="128" t="s">
        <v>123</v>
      </c>
      <c r="B22" s="94"/>
      <c r="C22" s="94"/>
      <c r="D22" s="94"/>
      <c r="E22" s="94"/>
      <c r="F22" s="2"/>
      <c r="G22" s="2"/>
      <c r="H22" s="2"/>
      <c r="I22" s="129">
        <v>330</v>
      </c>
      <c r="J22" s="94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35">
      <c r="A23" s="128"/>
      <c r="B23" s="94"/>
      <c r="C23" s="94"/>
      <c r="D23" s="94"/>
      <c r="E23" s="94"/>
      <c r="F23" s="2"/>
      <c r="G23" s="2"/>
      <c r="H23" s="2"/>
      <c r="I23" s="129"/>
      <c r="J23" s="94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5">
      <c r="A24" s="128" t="s">
        <v>9</v>
      </c>
      <c r="B24" s="94"/>
      <c r="C24" s="94"/>
      <c r="D24" s="94"/>
      <c r="E24" s="2"/>
      <c r="F24" s="2"/>
      <c r="G24" s="2"/>
      <c r="H24" s="2"/>
      <c r="I24" s="129">
        <v>1766</v>
      </c>
      <c r="J24" s="94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3">
      <c r="A25" s="3"/>
      <c r="B25" s="2"/>
      <c r="C25" s="2"/>
      <c r="D25" s="2"/>
      <c r="E25" s="2"/>
      <c r="F25" s="2"/>
      <c r="G25" s="2"/>
      <c r="H25" s="2"/>
      <c r="I25" s="7"/>
      <c r="J25" s="7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3">
      <c r="A26" s="3"/>
      <c r="B26" s="2"/>
      <c r="C26" s="2"/>
      <c r="D26" s="2"/>
      <c r="E26" s="2"/>
      <c r="F26" s="2"/>
      <c r="G26" s="2"/>
      <c r="H26" s="2"/>
      <c r="I26" s="7"/>
      <c r="J26" s="7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0.25" customHeight="1" x14ac:dyDescent="0.3">
      <c r="A27" s="125" t="s">
        <v>10</v>
      </c>
      <c r="B27" s="94"/>
      <c r="C27" s="94"/>
      <c r="D27" s="94"/>
      <c r="E27" s="94"/>
      <c r="F27" s="94"/>
      <c r="G27" s="8"/>
      <c r="H27" s="126">
        <v>560579.18000000005</v>
      </c>
      <c r="I27" s="94"/>
      <c r="J27" s="94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1.75" customHeight="1" x14ac:dyDescent="0.3">
      <c r="A28" s="125" t="s">
        <v>11</v>
      </c>
      <c r="B28" s="94"/>
      <c r="C28" s="94"/>
      <c r="D28" s="94"/>
      <c r="E28" s="94"/>
      <c r="F28" s="94"/>
      <c r="G28" s="94"/>
      <c r="H28" s="126">
        <v>123327.42</v>
      </c>
      <c r="I28" s="94"/>
      <c r="J28" s="94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4.75" customHeight="1" x14ac:dyDescent="0.3">
      <c r="A29" s="125" t="s">
        <v>12</v>
      </c>
      <c r="B29" s="94"/>
      <c r="C29" s="94"/>
      <c r="D29" s="94"/>
      <c r="E29" s="94"/>
      <c r="F29" s="94"/>
      <c r="G29" s="94"/>
      <c r="H29" s="126">
        <v>683906.6</v>
      </c>
      <c r="I29" s="94"/>
      <c r="J29" s="94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2.5" customHeight="1" x14ac:dyDescent="0.3">
      <c r="A30" s="125" t="s">
        <v>13</v>
      </c>
      <c r="B30" s="94"/>
      <c r="C30" s="94"/>
      <c r="D30" s="94"/>
      <c r="E30" s="94"/>
      <c r="F30" s="94"/>
      <c r="G30" s="8"/>
      <c r="H30" s="126">
        <f>H104</f>
        <v>11726.67</v>
      </c>
      <c r="I30" s="94"/>
      <c r="J30" s="94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0.25" customHeight="1" x14ac:dyDescent="0.3">
      <c r="A31" s="125" t="s">
        <v>125</v>
      </c>
      <c r="B31" s="94"/>
      <c r="C31" s="94"/>
      <c r="D31" s="94"/>
      <c r="E31" s="94"/>
      <c r="F31" s="94"/>
      <c r="G31" s="8"/>
      <c r="H31" s="126">
        <v>298531.90000000002</v>
      </c>
      <c r="I31" s="94"/>
      <c r="J31" s="94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3">
      <c r="A32" s="125" t="s">
        <v>14</v>
      </c>
      <c r="B32" s="94"/>
      <c r="C32" s="94"/>
      <c r="D32" s="94"/>
      <c r="E32" s="94"/>
      <c r="F32" s="94"/>
      <c r="G32" s="8"/>
      <c r="H32" s="126">
        <v>975</v>
      </c>
      <c r="I32" s="94"/>
      <c r="J32" s="94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3">
      <c r="A33" s="125" t="s">
        <v>15</v>
      </c>
      <c r="B33" s="94"/>
      <c r="C33" s="94"/>
      <c r="D33" s="94"/>
      <c r="E33" s="94"/>
      <c r="F33" s="94"/>
      <c r="G33" s="94"/>
      <c r="H33" s="126">
        <f>H168</f>
        <v>0</v>
      </c>
      <c r="I33" s="94"/>
      <c r="J33" s="94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1" customHeight="1" x14ac:dyDescent="0.35">
      <c r="A34" s="125" t="s">
        <v>127</v>
      </c>
      <c r="B34" s="94"/>
      <c r="C34" s="94"/>
      <c r="D34" s="94"/>
      <c r="E34" s="94"/>
      <c r="F34" s="94"/>
      <c r="G34" s="2"/>
      <c r="H34" s="137">
        <f>H29+H30+H31+H32+H33</f>
        <v>995140.17</v>
      </c>
      <c r="I34" s="94"/>
      <c r="J34" s="94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1" customHeight="1" x14ac:dyDescent="0.3">
      <c r="A35" s="125" t="s">
        <v>16</v>
      </c>
      <c r="B35" s="94"/>
      <c r="C35" s="94"/>
      <c r="D35" s="94"/>
      <c r="E35" s="94"/>
      <c r="F35" s="94"/>
      <c r="G35" s="94"/>
      <c r="H35" s="102">
        <f>ROUND(H34/I17,2)</f>
        <v>33171.339999999997</v>
      </c>
      <c r="I35" s="94"/>
      <c r="J35" s="94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3">
      <c r="A36" s="3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 x14ac:dyDescent="0.3">
      <c r="A37" s="3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1" customHeight="1" x14ac:dyDescent="0.3">
      <c r="A38" s="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9.25" customHeight="1" x14ac:dyDescent="0.3">
      <c r="A39" s="125" t="s">
        <v>128</v>
      </c>
      <c r="B39" s="94"/>
      <c r="C39" s="94"/>
      <c r="D39" s="94"/>
      <c r="E39" s="94"/>
      <c r="F39" s="94"/>
      <c r="G39" s="94"/>
      <c r="H39" s="94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7.25" customHeight="1" x14ac:dyDescent="0.3">
      <c r="A40" s="3"/>
      <c r="B40" s="2"/>
      <c r="C40" s="2"/>
      <c r="D40" s="2"/>
      <c r="E40" s="2"/>
      <c r="F40" s="2"/>
      <c r="G40" s="132"/>
      <c r="H40" s="94"/>
      <c r="I40" s="94"/>
      <c r="J40" s="94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7.25" customHeight="1" x14ac:dyDescent="0.3">
      <c r="A41" s="3"/>
      <c r="B41" s="2"/>
      <c r="C41" s="2"/>
      <c r="D41" s="2"/>
      <c r="E41" s="2"/>
      <c r="F41" s="2"/>
      <c r="G41" s="4"/>
      <c r="H41" s="4"/>
      <c r="I41" s="4"/>
      <c r="J41" s="4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7.25" customHeight="1" x14ac:dyDescent="0.3">
      <c r="A42" s="3"/>
      <c r="B42" s="2"/>
      <c r="C42" s="2"/>
      <c r="D42" s="2"/>
      <c r="E42" s="2"/>
      <c r="F42" s="2"/>
      <c r="G42" s="4"/>
      <c r="H42" s="4"/>
      <c r="I42" s="4"/>
      <c r="J42" s="4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7.25" customHeight="1" x14ac:dyDescent="0.3">
      <c r="A43" s="3"/>
      <c r="B43" s="2"/>
      <c r="C43" s="2"/>
      <c r="D43" s="2"/>
      <c r="E43" s="2"/>
      <c r="F43" s="2"/>
      <c r="G43" s="4"/>
      <c r="H43" s="4"/>
      <c r="I43" s="4"/>
      <c r="J43" s="4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7.25" customHeight="1" x14ac:dyDescent="0.3">
      <c r="A44" s="3"/>
      <c r="B44" s="2"/>
      <c r="C44" s="2"/>
      <c r="D44" s="2"/>
      <c r="E44" s="2"/>
      <c r="F44" s="2"/>
      <c r="G44" s="4"/>
      <c r="H44" s="4"/>
      <c r="I44" s="4"/>
      <c r="J44" s="4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customHeight="1" x14ac:dyDescent="0.3">
      <c r="A45" s="3"/>
      <c r="B45" s="2"/>
      <c r="C45" s="2"/>
      <c r="D45" s="2"/>
      <c r="E45" s="2"/>
      <c r="F45" s="2"/>
      <c r="G45" s="132"/>
      <c r="H45" s="94"/>
      <c r="I45" s="94"/>
      <c r="J45" s="94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customHeight="1" x14ac:dyDescent="0.3">
      <c r="A46" s="3"/>
      <c r="B46" s="2"/>
      <c r="C46" s="2"/>
      <c r="D46" s="2"/>
      <c r="E46" s="2"/>
      <c r="F46" s="132" t="s">
        <v>17</v>
      </c>
      <c r="G46" s="94"/>
      <c r="H46" s="94"/>
      <c r="I46" s="94"/>
      <c r="J46" s="94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3">
      <c r="A47" s="1" t="s">
        <v>18</v>
      </c>
      <c r="B47" s="130" t="s">
        <v>19</v>
      </c>
      <c r="C47" s="94"/>
      <c r="D47" s="94"/>
      <c r="E47" s="94"/>
      <c r="F47" s="94"/>
      <c r="G47" s="94"/>
      <c r="H47" s="94"/>
      <c r="I47" s="94"/>
      <c r="J47" s="94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3">
      <c r="A48" s="125" t="s">
        <v>20</v>
      </c>
      <c r="B48" s="94"/>
      <c r="C48" s="94"/>
      <c r="D48" s="94"/>
      <c r="E48" s="94"/>
      <c r="F48" s="94"/>
      <c r="G48" s="94"/>
      <c r="H48" s="94"/>
      <c r="I48" s="94"/>
      <c r="J48" s="94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0.75" customHeight="1" x14ac:dyDescent="0.3">
      <c r="A49" s="90" t="s">
        <v>21</v>
      </c>
      <c r="B49" s="85" t="s">
        <v>22</v>
      </c>
      <c r="C49" s="83"/>
      <c r="D49" s="123" t="s">
        <v>23</v>
      </c>
      <c r="E49" s="83"/>
      <c r="F49" s="98" t="s">
        <v>24</v>
      </c>
      <c r="G49" s="98" t="s">
        <v>130</v>
      </c>
      <c r="H49" s="98" t="s">
        <v>131</v>
      </c>
      <c r="I49" s="123" t="s">
        <v>25</v>
      </c>
      <c r="J49" s="83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3">
      <c r="A50" s="92"/>
      <c r="B50" s="88"/>
      <c r="C50" s="89"/>
      <c r="D50" s="88"/>
      <c r="E50" s="89"/>
      <c r="F50" s="92"/>
      <c r="G50" s="92"/>
      <c r="H50" s="92"/>
      <c r="I50" s="88"/>
      <c r="J50" s="89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3">
      <c r="A51" s="10">
        <v>1</v>
      </c>
      <c r="B51" s="78" t="s">
        <v>26</v>
      </c>
      <c r="C51" s="79"/>
      <c r="D51" s="96">
        <v>908</v>
      </c>
      <c r="E51" s="79"/>
      <c r="F51" s="13">
        <v>192.57</v>
      </c>
      <c r="G51" s="13">
        <v>34970.61</v>
      </c>
      <c r="H51" s="13">
        <v>34970.61</v>
      </c>
      <c r="I51" s="99">
        <v>244794.78</v>
      </c>
      <c r="J51" s="79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3">
      <c r="A52" s="10"/>
      <c r="B52" s="78"/>
      <c r="C52" s="79"/>
      <c r="D52" s="96"/>
      <c r="E52" s="79"/>
      <c r="F52" s="13"/>
      <c r="G52" s="13"/>
      <c r="H52" s="13"/>
      <c r="I52" s="99">
        <f t="shared" ref="I52:I54" si="0">ROUND(D52*F52+G52+H52,2)</f>
        <v>0</v>
      </c>
      <c r="J52" s="79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3">
      <c r="A53" s="10"/>
      <c r="B53" s="78"/>
      <c r="C53" s="79"/>
      <c r="D53" s="96"/>
      <c r="E53" s="79"/>
      <c r="F53" s="13"/>
      <c r="G53" s="13"/>
      <c r="H53" s="13"/>
      <c r="I53" s="99">
        <f t="shared" si="0"/>
        <v>0</v>
      </c>
      <c r="J53" s="79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3">
      <c r="A54" s="10"/>
      <c r="B54" s="78"/>
      <c r="C54" s="79"/>
      <c r="D54" s="96"/>
      <c r="E54" s="79"/>
      <c r="F54" s="13"/>
      <c r="G54" s="13"/>
      <c r="H54" s="13"/>
      <c r="I54" s="99">
        <f t="shared" si="0"/>
        <v>0</v>
      </c>
      <c r="J54" s="79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3">
      <c r="A55" s="10"/>
      <c r="B55" s="78"/>
      <c r="C55" s="79"/>
      <c r="D55" s="96"/>
      <c r="E55" s="79"/>
      <c r="F55" s="13"/>
      <c r="G55" s="13"/>
      <c r="H55" s="13"/>
      <c r="I55" s="99">
        <f>I51+I52+I53+I54</f>
        <v>244794.78</v>
      </c>
      <c r="J55" s="79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">
      <c r="A56" s="138" t="s">
        <v>27</v>
      </c>
      <c r="B56" s="93"/>
      <c r="C56" s="2"/>
      <c r="D56" s="2"/>
      <c r="E56" s="2"/>
      <c r="F56" s="2"/>
      <c r="G56" s="100">
        <f>I55</f>
        <v>244794.78</v>
      </c>
      <c r="H56" s="93"/>
      <c r="I56" s="93"/>
      <c r="J56" s="93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9" customHeight="1" x14ac:dyDescent="0.3">
      <c r="A57" s="6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3">
      <c r="A58" s="6" t="s">
        <v>28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6" customHeight="1" x14ac:dyDescent="0.3">
      <c r="A59" s="6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1" customHeight="1" x14ac:dyDescent="0.3">
      <c r="A60" s="90" t="s">
        <v>21</v>
      </c>
      <c r="B60" s="90" t="s">
        <v>29</v>
      </c>
      <c r="C60" s="90" t="s">
        <v>30</v>
      </c>
      <c r="D60" s="90" t="s">
        <v>31</v>
      </c>
      <c r="E60" s="90"/>
      <c r="F60" s="90" t="s">
        <v>32</v>
      </c>
      <c r="G60" s="90" t="s">
        <v>33</v>
      </c>
      <c r="H60" s="90" t="s">
        <v>132</v>
      </c>
      <c r="I60" s="85" t="s">
        <v>34</v>
      </c>
      <c r="J60" s="83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customHeight="1" x14ac:dyDescent="0.3">
      <c r="A61" s="91"/>
      <c r="B61" s="91"/>
      <c r="C61" s="91"/>
      <c r="D61" s="91"/>
      <c r="E61" s="91"/>
      <c r="F61" s="91"/>
      <c r="G61" s="91"/>
      <c r="H61" s="91"/>
      <c r="I61" s="86"/>
      <c r="J61" s="87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3">
      <c r="A62" s="91"/>
      <c r="B62" s="91"/>
      <c r="C62" s="91"/>
      <c r="D62" s="91"/>
      <c r="E62" s="91"/>
      <c r="F62" s="91"/>
      <c r="G62" s="91"/>
      <c r="H62" s="91"/>
      <c r="I62" s="86"/>
      <c r="J62" s="87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7.75" customHeight="1" x14ac:dyDescent="0.3">
      <c r="A63" s="92"/>
      <c r="B63" s="92"/>
      <c r="C63" s="92"/>
      <c r="D63" s="92"/>
      <c r="E63" s="92"/>
      <c r="F63" s="92"/>
      <c r="G63" s="92"/>
      <c r="H63" s="92"/>
      <c r="I63" s="88"/>
      <c r="J63" s="89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8.5" customHeight="1" x14ac:dyDescent="0.3">
      <c r="A64" s="15">
        <v>1</v>
      </c>
      <c r="B64" s="16" t="s">
        <v>35</v>
      </c>
      <c r="C64" s="17">
        <v>168</v>
      </c>
      <c r="D64" s="18">
        <v>13865</v>
      </c>
      <c r="E64" s="17"/>
      <c r="F64" s="18">
        <v>2773</v>
      </c>
      <c r="G64" s="19">
        <v>429</v>
      </c>
      <c r="H64" s="20">
        <v>2773</v>
      </c>
      <c r="I64" s="101">
        <v>49567.51</v>
      </c>
      <c r="J64" s="79"/>
      <c r="K64" s="21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7" customHeight="1" x14ac:dyDescent="0.3">
      <c r="A65" s="15">
        <v>2</v>
      </c>
      <c r="B65" s="22" t="s">
        <v>126</v>
      </c>
      <c r="C65" s="22">
        <v>168</v>
      </c>
      <c r="D65" s="23">
        <v>13865</v>
      </c>
      <c r="E65" s="22"/>
      <c r="F65" s="24">
        <v>1386.5</v>
      </c>
      <c r="G65" s="15">
        <v>429</v>
      </c>
      <c r="H65" s="25">
        <v>2773</v>
      </c>
      <c r="I65" s="103">
        <v>46026.85</v>
      </c>
      <c r="J65" s="79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7.25" customHeight="1" x14ac:dyDescent="0.3">
      <c r="A66" s="11"/>
      <c r="B66" s="26" t="s">
        <v>36</v>
      </c>
      <c r="C66" s="22"/>
      <c r="D66" s="23"/>
      <c r="E66" s="10"/>
      <c r="F66" s="27"/>
      <c r="G66" s="28">
        <f>G64+G65</f>
        <v>858</v>
      </c>
      <c r="H66" s="29">
        <v>5546</v>
      </c>
      <c r="I66" s="104">
        <v>95594.36</v>
      </c>
      <c r="J66" s="94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7.25" customHeight="1" x14ac:dyDescent="0.3">
      <c r="A67" s="2"/>
      <c r="B67" s="2"/>
      <c r="C67" s="96" t="s">
        <v>37</v>
      </c>
      <c r="D67" s="79"/>
      <c r="E67" s="96" t="s">
        <v>38</v>
      </c>
      <c r="F67" s="79"/>
      <c r="G67" s="30"/>
      <c r="H67" s="30"/>
      <c r="I67" s="30"/>
      <c r="J67" s="30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4.5" customHeight="1" x14ac:dyDescent="0.3">
      <c r="A68" s="11">
        <v>1</v>
      </c>
      <c r="B68" s="31">
        <v>95594.36</v>
      </c>
      <c r="C68" s="105"/>
      <c r="D68" s="79"/>
      <c r="E68" s="101">
        <v>95594.36</v>
      </c>
      <c r="F68" s="79"/>
      <c r="G68" s="30"/>
      <c r="H68" s="30"/>
      <c r="I68" s="30"/>
      <c r="J68" s="30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3.75" customHeight="1" x14ac:dyDescent="0.3">
      <c r="A69" s="10"/>
      <c r="B69" s="22"/>
      <c r="C69" s="96"/>
      <c r="D69" s="79"/>
      <c r="E69" s="96"/>
      <c r="F69" s="79"/>
      <c r="G69" s="30"/>
      <c r="H69" s="30"/>
      <c r="I69" s="30"/>
      <c r="J69" s="30"/>
      <c r="K69" s="2"/>
      <c r="L69" s="2"/>
      <c r="M69" s="2"/>
      <c r="N69" s="2"/>
      <c r="O69" s="2"/>
      <c r="P69" s="3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customHeight="1" x14ac:dyDescent="0.3">
      <c r="A70" s="125" t="s">
        <v>39</v>
      </c>
      <c r="B70" s="94"/>
      <c r="C70" s="96"/>
      <c r="D70" s="79"/>
      <c r="E70" s="99">
        <f>E68+E69</f>
        <v>95594.36</v>
      </c>
      <c r="F70" s="79"/>
      <c r="G70" s="30"/>
      <c r="H70" s="30"/>
      <c r="I70" s="30"/>
      <c r="J70" s="30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">
      <c r="A71" s="6" t="s">
        <v>40</v>
      </c>
      <c r="B71" s="6"/>
      <c r="C71" s="2"/>
      <c r="D71" s="2"/>
      <c r="E71" s="2"/>
      <c r="F71" s="2"/>
      <c r="G71" s="2"/>
      <c r="H71" s="102">
        <f>G56+I66+E71</f>
        <v>340389.14</v>
      </c>
      <c r="I71" s="94"/>
      <c r="J71" s="94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">
      <c r="A72" s="6" t="s">
        <v>41</v>
      </c>
      <c r="B72" s="6" t="s">
        <v>42</v>
      </c>
      <c r="C72" s="6"/>
      <c r="D72" s="6"/>
      <c r="E72" s="33"/>
      <c r="F72" s="6"/>
      <c r="G72" s="2"/>
      <c r="H72" s="102"/>
      <c r="I72" s="94"/>
      <c r="J72" s="94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">
      <c r="A73" s="6"/>
      <c r="B73" s="34" t="s">
        <v>43</v>
      </c>
      <c r="C73" s="34" t="s">
        <v>44</v>
      </c>
      <c r="D73" s="6"/>
      <c r="E73" s="33"/>
      <c r="F73" s="6"/>
      <c r="G73" s="2"/>
      <c r="H73" s="9"/>
      <c r="I73" s="5"/>
      <c r="J73" s="5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">
      <c r="A74" s="6"/>
      <c r="B74" s="35" t="s">
        <v>45</v>
      </c>
      <c r="C74" s="36">
        <v>80068.800000000003</v>
      </c>
      <c r="D74" s="6"/>
      <c r="E74" s="33"/>
      <c r="F74" s="6"/>
      <c r="G74" s="2"/>
      <c r="H74" s="9"/>
      <c r="I74" s="5"/>
      <c r="J74" s="5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">
      <c r="A75" s="6"/>
      <c r="B75" s="35" t="s">
        <v>46</v>
      </c>
      <c r="C75" s="36">
        <v>76066.2</v>
      </c>
      <c r="D75" s="6"/>
      <c r="E75" s="33"/>
      <c r="F75" s="6"/>
      <c r="G75" s="2"/>
      <c r="H75" s="9"/>
      <c r="I75" s="5"/>
      <c r="J75" s="5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">
      <c r="A76" s="6"/>
      <c r="B76" s="32" t="s">
        <v>47</v>
      </c>
      <c r="C76" s="36">
        <v>64055.040000000001</v>
      </c>
      <c r="D76" s="6"/>
      <c r="E76" s="33"/>
      <c r="F76" s="6"/>
      <c r="G76" s="2"/>
      <c r="H76" s="9"/>
      <c r="I76" s="5"/>
      <c r="J76" s="5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">
      <c r="A77" s="6"/>
      <c r="B77" s="37" t="s">
        <v>48</v>
      </c>
      <c r="C77" s="38">
        <v>220190.9</v>
      </c>
      <c r="D77" s="6"/>
      <c r="E77" s="33"/>
      <c r="F77" s="6"/>
      <c r="G77" s="2"/>
      <c r="H77" s="9"/>
      <c r="I77" s="5"/>
      <c r="J77" s="5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">
      <c r="A78" s="6" t="s">
        <v>133</v>
      </c>
      <c r="B78" s="157"/>
      <c r="C78" s="158"/>
      <c r="D78" s="6"/>
      <c r="E78" s="33"/>
      <c r="F78" s="6"/>
      <c r="G78" s="2"/>
      <c r="H78" s="9">
        <v>560579.18000000005</v>
      </c>
      <c r="I78" s="5"/>
      <c r="J78" s="5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">
      <c r="A79" s="6" t="s">
        <v>49</v>
      </c>
      <c r="B79" s="6"/>
      <c r="C79" s="6"/>
      <c r="D79" s="6"/>
      <c r="E79" s="2"/>
      <c r="F79" s="2"/>
      <c r="G79" s="2"/>
      <c r="H79" s="102">
        <f>H78*0.22</f>
        <v>123327.41960000001</v>
      </c>
      <c r="I79" s="94"/>
      <c r="J79" s="94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">
      <c r="A80" s="6"/>
      <c r="B80" s="6"/>
      <c r="C80" s="6"/>
      <c r="D80" s="6"/>
      <c r="E80" s="2"/>
      <c r="F80" s="2"/>
      <c r="G80" s="2"/>
      <c r="H80" s="9"/>
      <c r="I80" s="9"/>
      <c r="J80" s="9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">
      <c r="A81" s="1" t="s">
        <v>50</v>
      </c>
      <c r="B81" s="6"/>
      <c r="C81" s="6"/>
      <c r="D81" s="6"/>
      <c r="E81" s="6"/>
      <c r="F81" s="2"/>
      <c r="G81" s="2"/>
      <c r="H81" s="102">
        <f>H71+H72+H79</f>
        <v>463716.55960000004</v>
      </c>
      <c r="I81" s="94"/>
      <c r="J81" s="94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3">
      <c r="A82" s="1" t="s">
        <v>51</v>
      </c>
      <c r="B82" s="8" t="s">
        <v>52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3">
      <c r="A83" s="6" t="s">
        <v>53</v>
      </c>
      <c r="B83" s="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0.25" customHeight="1" x14ac:dyDescent="0.3">
      <c r="A84" s="85" t="s">
        <v>54</v>
      </c>
      <c r="B84" s="83"/>
      <c r="C84" s="6"/>
      <c r="D84" s="6"/>
      <c r="E84" s="6"/>
      <c r="F84" s="6"/>
      <c r="G84" s="6"/>
      <c r="H84" s="6"/>
      <c r="I84" s="6"/>
      <c r="J84" s="6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9.75" customHeight="1" x14ac:dyDescent="0.3">
      <c r="A85" s="86"/>
      <c r="B85" s="87"/>
      <c r="C85" s="90" t="s">
        <v>55</v>
      </c>
      <c r="D85" s="85" t="s">
        <v>56</v>
      </c>
      <c r="E85" s="83"/>
      <c r="F85" s="90" t="s">
        <v>57</v>
      </c>
      <c r="G85" s="90" t="s">
        <v>58</v>
      </c>
      <c r="H85" s="85" t="s">
        <v>59</v>
      </c>
      <c r="I85" s="93"/>
      <c r="J85" s="83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">
      <c r="A86" s="78"/>
      <c r="B86" s="79"/>
      <c r="C86" s="92"/>
      <c r="D86" s="86"/>
      <c r="E86" s="87"/>
      <c r="F86" s="92"/>
      <c r="G86" s="92"/>
      <c r="H86" s="86"/>
      <c r="I86" s="94"/>
      <c r="J86" s="87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3">
      <c r="A87" s="78" t="s">
        <v>60</v>
      </c>
      <c r="B87" s="79"/>
      <c r="C87" s="39">
        <v>56.84</v>
      </c>
      <c r="D87" s="105">
        <v>0.02</v>
      </c>
      <c r="E87" s="79"/>
      <c r="F87" s="19">
        <v>240</v>
      </c>
      <c r="G87" s="19">
        <v>30</v>
      </c>
      <c r="H87" s="101">
        <f>ROUND(C87*D87*F87*G87,2)</f>
        <v>8184.96</v>
      </c>
      <c r="I87" s="81"/>
      <c r="J87" s="79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3">
      <c r="A88" s="78"/>
      <c r="B88" s="79"/>
      <c r="C88" s="40"/>
      <c r="D88" s="80"/>
      <c r="E88" s="79"/>
      <c r="F88" s="41"/>
      <c r="G88" s="41"/>
      <c r="H88" s="103"/>
      <c r="I88" s="81"/>
      <c r="J88" s="79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6.5" customHeight="1" x14ac:dyDescent="0.3">
      <c r="A89" s="139" t="s">
        <v>48</v>
      </c>
      <c r="B89" s="79"/>
      <c r="C89" s="41"/>
      <c r="D89" s="96"/>
      <c r="E89" s="79"/>
      <c r="F89" s="41"/>
      <c r="G89" s="41"/>
      <c r="H89" s="121">
        <f>H87+H88</f>
        <v>8184.96</v>
      </c>
      <c r="I89" s="81"/>
      <c r="J89" s="79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customHeight="1" x14ac:dyDescent="0.3">
      <c r="A90" s="6" t="s">
        <v>61</v>
      </c>
      <c r="B90" s="2"/>
      <c r="C90" s="6"/>
      <c r="D90" s="2"/>
      <c r="E90" s="2"/>
      <c r="F90" s="2"/>
      <c r="G90" s="2"/>
      <c r="H90" s="140"/>
      <c r="I90" s="94"/>
      <c r="J90" s="94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0.25" customHeight="1" x14ac:dyDescent="0.3">
      <c r="A91" s="78" t="s">
        <v>62</v>
      </c>
      <c r="B91" s="79"/>
      <c r="C91" s="42"/>
      <c r="D91" s="43"/>
      <c r="E91" s="43"/>
      <c r="F91" s="43"/>
      <c r="G91" s="43"/>
      <c r="H91" s="43"/>
      <c r="I91" s="43"/>
      <c r="J91" s="44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90" customHeight="1" x14ac:dyDescent="0.3">
      <c r="A92" s="78" t="s">
        <v>63</v>
      </c>
      <c r="B92" s="79"/>
      <c r="C92" s="10" t="s">
        <v>64</v>
      </c>
      <c r="D92" s="10" t="s">
        <v>65</v>
      </c>
      <c r="E92" s="10" t="s">
        <v>66</v>
      </c>
      <c r="F92" s="10" t="s">
        <v>67</v>
      </c>
      <c r="G92" s="10" t="s">
        <v>68</v>
      </c>
      <c r="H92" s="78" t="s">
        <v>69</v>
      </c>
      <c r="I92" s="81"/>
      <c r="J92" s="79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3">
      <c r="A93" s="78" t="s">
        <v>70</v>
      </c>
      <c r="B93" s="79"/>
      <c r="C93" s="19">
        <v>13.664</v>
      </c>
      <c r="D93" s="19">
        <v>6</v>
      </c>
      <c r="E93" s="19">
        <v>0.06</v>
      </c>
      <c r="F93" s="19">
        <v>240</v>
      </c>
      <c r="G93" s="19">
        <v>3</v>
      </c>
      <c r="H93" s="105">
        <f>ROUND(C93*D93*E93*F93*G93,2)</f>
        <v>3541.71</v>
      </c>
      <c r="I93" s="81"/>
      <c r="J93" s="79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3">
      <c r="A94" s="78" t="s">
        <v>70</v>
      </c>
      <c r="B94" s="79"/>
      <c r="C94" s="41"/>
      <c r="D94" s="41"/>
      <c r="E94" s="41"/>
      <c r="F94" s="41"/>
      <c r="G94" s="41"/>
      <c r="H94" s="80"/>
      <c r="I94" s="81"/>
      <c r="J94" s="79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3">
      <c r="A95" s="82" t="s">
        <v>48</v>
      </c>
      <c r="B95" s="83"/>
      <c r="C95" s="37"/>
      <c r="D95" s="45"/>
      <c r="E95" s="45"/>
      <c r="F95" s="45"/>
      <c r="G95" s="45"/>
      <c r="H95" s="84">
        <f>H94+H93</f>
        <v>3541.71</v>
      </c>
      <c r="I95" s="81"/>
      <c r="J95" s="79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3">
      <c r="A96" s="1" t="s">
        <v>71</v>
      </c>
      <c r="B96" s="2"/>
      <c r="C96" s="6"/>
      <c r="D96" s="2"/>
      <c r="E96" s="2"/>
      <c r="F96" s="2"/>
      <c r="G96" s="2"/>
      <c r="H96" s="9"/>
      <c r="I96" s="5"/>
      <c r="J96" s="5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5.25" customHeight="1" x14ac:dyDescent="0.3">
      <c r="A97" s="85" t="s">
        <v>72</v>
      </c>
      <c r="B97" s="8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5.25" customHeight="1" x14ac:dyDescent="0.3">
      <c r="A98" s="86"/>
      <c r="B98" s="87"/>
      <c r="C98" s="90" t="s">
        <v>73</v>
      </c>
      <c r="D98" s="90" t="s">
        <v>74</v>
      </c>
      <c r="E98" s="90" t="s">
        <v>75</v>
      </c>
      <c r="F98" s="85" t="s">
        <v>76</v>
      </c>
      <c r="G98" s="83"/>
      <c r="H98" s="85" t="s">
        <v>77</v>
      </c>
      <c r="I98" s="93"/>
      <c r="J98" s="83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3">
      <c r="A99" s="88"/>
      <c r="B99" s="89"/>
      <c r="C99" s="91"/>
      <c r="D99" s="91"/>
      <c r="E99" s="91"/>
      <c r="F99" s="86"/>
      <c r="G99" s="87"/>
      <c r="H99" s="86"/>
      <c r="I99" s="94"/>
      <c r="J99" s="87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0.5" customHeight="1" x14ac:dyDescent="0.3">
      <c r="A100" s="96"/>
      <c r="B100" s="79"/>
      <c r="C100" s="92"/>
      <c r="D100" s="92"/>
      <c r="E100" s="92"/>
      <c r="F100" s="88"/>
      <c r="G100" s="89"/>
      <c r="H100" s="88"/>
      <c r="I100" s="95"/>
      <c r="J100" s="89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3">
      <c r="A101" s="97" t="s">
        <v>78</v>
      </c>
      <c r="B101" s="79"/>
      <c r="C101" s="46">
        <v>4796</v>
      </c>
      <c r="D101" s="46"/>
      <c r="E101" s="46">
        <v>54</v>
      </c>
      <c r="F101" s="107">
        <v>105</v>
      </c>
      <c r="G101" s="79"/>
      <c r="H101" s="108">
        <v>0</v>
      </c>
      <c r="I101" s="109"/>
      <c r="J101" s="110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3">
      <c r="A102" s="96"/>
      <c r="B102" s="79"/>
      <c r="C102" s="47"/>
      <c r="D102" s="47"/>
      <c r="E102" s="47"/>
      <c r="F102" s="96"/>
      <c r="G102" s="79"/>
      <c r="H102" s="96"/>
      <c r="I102" s="81"/>
      <c r="J102" s="79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">
      <c r="A103" s="128" t="s">
        <v>79</v>
      </c>
      <c r="B103" s="94"/>
      <c r="C103" s="2"/>
      <c r="D103" s="2"/>
      <c r="E103" s="2"/>
      <c r="F103" s="2"/>
      <c r="G103" s="2"/>
      <c r="H103" s="106">
        <f>SUM(H101:J102)</f>
        <v>0</v>
      </c>
      <c r="I103" s="94"/>
      <c r="J103" s="94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3">
      <c r="A104" s="130" t="s">
        <v>80</v>
      </c>
      <c r="B104" s="94"/>
      <c r="C104" s="2"/>
      <c r="D104" s="2"/>
      <c r="E104" s="2"/>
      <c r="F104" s="2"/>
      <c r="G104" s="2"/>
      <c r="H104" s="102">
        <f>H103+H95+H90+H89</f>
        <v>11726.67</v>
      </c>
      <c r="I104" s="94"/>
      <c r="J104" s="94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1" t="s">
        <v>81</v>
      </c>
      <c r="B105" s="1"/>
      <c r="C105" s="2"/>
      <c r="D105" s="2"/>
      <c r="E105" s="2"/>
      <c r="F105" s="2"/>
      <c r="G105" s="2"/>
      <c r="H105" s="9"/>
      <c r="I105" s="5"/>
      <c r="J105" s="5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3">
      <c r="A106" s="48" t="s">
        <v>82</v>
      </c>
      <c r="B106" s="48"/>
      <c r="C106" s="1"/>
      <c r="D106" s="1"/>
      <c r="E106" s="1"/>
      <c r="F106" s="1"/>
      <c r="G106" s="1"/>
      <c r="H106" s="1"/>
      <c r="I106" s="1"/>
      <c r="J106" s="1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.5" customHeight="1" x14ac:dyDescent="0.3">
      <c r="A107" s="120" t="s">
        <v>83</v>
      </c>
      <c r="B107" s="87"/>
      <c r="C107" s="98" t="s">
        <v>84</v>
      </c>
      <c r="D107" s="111" t="s">
        <v>85</v>
      </c>
      <c r="E107" s="83"/>
      <c r="F107" s="111" t="s">
        <v>86</v>
      </c>
      <c r="G107" s="83"/>
      <c r="H107" s="111" t="s">
        <v>87</v>
      </c>
      <c r="I107" s="93"/>
      <c r="J107" s="83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.5" customHeight="1" x14ac:dyDescent="0.3">
      <c r="A108" s="88"/>
      <c r="B108" s="89"/>
      <c r="C108" s="92"/>
      <c r="D108" s="88"/>
      <c r="E108" s="89"/>
      <c r="F108" s="88"/>
      <c r="G108" s="89"/>
      <c r="H108" s="88"/>
      <c r="I108" s="95"/>
      <c r="J108" s="89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2.5" customHeight="1" x14ac:dyDescent="0.3">
      <c r="A109" s="97"/>
      <c r="B109" s="79"/>
      <c r="C109" s="17" t="s">
        <v>88</v>
      </c>
      <c r="D109" s="105"/>
      <c r="E109" s="79"/>
      <c r="F109" s="101"/>
      <c r="G109" s="79"/>
      <c r="H109" s="101">
        <f t="shared" ref="H109:H112" si="1">D109*F109</f>
        <v>0</v>
      </c>
      <c r="I109" s="81"/>
      <c r="J109" s="79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1" customHeight="1" x14ac:dyDescent="0.3">
      <c r="A110" s="97"/>
      <c r="B110" s="79"/>
      <c r="C110" s="17" t="s">
        <v>88</v>
      </c>
      <c r="D110" s="96"/>
      <c r="E110" s="79"/>
      <c r="F110" s="101"/>
      <c r="G110" s="79"/>
      <c r="H110" s="99">
        <f t="shared" si="1"/>
        <v>0</v>
      </c>
      <c r="I110" s="81"/>
      <c r="J110" s="79"/>
      <c r="K110" s="49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1" customHeight="1" x14ac:dyDescent="0.3">
      <c r="A111" s="97"/>
      <c r="B111" s="79"/>
      <c r="C111" s="17" t="s">
        <v>88</v>
      </c>
      <c r="D111" s="96"/>
      <c r="E111" s="79"/>
      <c r="F111" s="101"/>
      <c r="G111" s="79"/>
      <c r="H111" s="99">
        <f t="shared" si="1"/>
        <v>0</v>
      </c>
      <c r="I111" s="81"/>
      <c r="J111" s="79"/>
      <c r="K111" s="49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3">
      <c r="A112" s="97"/>
      <c r="B112" s="79"/>
      <c r="C112" s="17" t="s">
        <v>88</v>
      </c>
      <c r="D112" s="96"/>
      <c r="E112" s="79"/>
      <c r="F112" s="101"/>
      <c r="G112" s="79"/>
      <c r="H112" s="99">
        <f t="shared" si="1"/>
        <v>0</v>
      </c>
      <c r="I112" s="81"/>
      <c r="J112" s="79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1" hidden="1" customHeight="1" x14ac:dyDescent="0.3">
      <c r="A113" s="97"/>
      <c r="B113" s="79"/>
      <c r="C113" s="47"/>
      <c r="D113" s="10"/>
      <c r="E113" s="10"/>
      <c r="F113" s="13"/>
      <c r="G113" s="50"/>
      <c r="H113" s="99">
        <f t="shared" ref="H113:H117" si="2">D113*E113*F113*G113</f>
        <v>0</v>
      </c>
      <c r="I113" s="81"/>
      <c r="J113" s="79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1" hidden="1" customHeight="1" x14ac:dyDescent="0.3">
      <c r="A114" s="97"/>
      <c r="B114" s="79"/>
      <c r="C114" s="47"/>
      <c r="D114" s="10"/>
      <c r="E114" s="10"/>
      <c r="F114" s="13"/>
      <c r="G114" s="50"/>
      <c r="H114" s="99">
        <f t="shared" si="2"/>
        <v>0</v>
      </c>
      <c r="I114" s="81"/>
      <c r="J114" s="79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1" hidden="1" customHeight="1" x14ac:dyDescent="0.3">
      <c r="A115" s="97"/>
      <c r="B115" s="79"/>
      <c r="C115" s="47"/>
      <c r="D115" s="10"/>
      <c r="E115" s="10"/>
      <c r="F115" s="13"/>
      <c r="G115" s="50"/>
      <c r="H115" s="99">
        <f t="shared" si="2"/>
        <v>0</v>
      </c>
      <c r="I115" s="81"/>
      <c r="J115" s="79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1" hidden="1" customHeight="1" x14ac:dyDescent="0.3">
      <c r="A116" s="97"/>
      <c r="B116" s="79"/>
      <c r="C116" s="47"/>
      <c r="D116" s="10"/>
      <c r="E116" s="10"/>
      <c r="F116" s="13"/>
      <c r="G116" s="50"/>
      <c r="H116" s="99">
        <f t="shared" si="2"/>
        <v>0</v>
      </c>
      <c r="I116" s="81"/>
      <c r="J116" s="79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2.25" hidden="1" customHeight="1" x14ac:dyDescent="0.3">
      <c r="A117" s="97"/>
      <c r="B117" s="79"/>
      <c r="C117" s="47"/>
      <c r="D117" s="10"/>
      <c r="E117" s="10"/>
      <c r="F117" s="51"/>
      <c r="G117" s="50"/>
      <c r="H117" s="99">
        <f t="shared" si="2"/>
        <v>0</v>
      </c>
      <c r="I117" s="81"/>
      <c r="J117" s="79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3">
      <c r="A118" s="52" t="s">
        <v>89</v>
      </c>
      <c r="B118" s="52"/>
      <c r="C118" s="47"/>
      <c r="D118" s="96"/>
      <c r="E118" s="79"/>
      <c r="F118" s="99"/>
      <c r="G118" s="79"/>
      <c r="H118" s="121">
        <f>SUM(H109:H117)</f>
        <v>0</v>
      </c>
      <c r="I118" s="81"/>
      <c r="J118" s="79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3">
      <c r="A119" s="1"/>
      <c r="B119" s="1"/>
      <c r="C119" s="1"/>
      <c r="D119" s="2"/>
      <c r="E119" s="2"/>
      <c r="F119" s="2"/>
      <c r="G119" s="2"/>
      <c r="H119" s="9"/>
      <c r="I119" s="5"/>
      <c r="J119" s="5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3">
      <c r="A120" s="48" t="s">
        <v>90</v>
      </c>
      <c r="B120" s="48"/>
      <c r="C120" s="1"/>
      <c r="D120" s="2"/>
      <c r="E120" s="2"/>
      <c r="F120" s="2"/>
      <c r="G120" s="2"/>
      <c r="H120" s="9"/>
      <c r="I120" s="5"/>
      <c r="J120" s="5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111" t="s">
        <v>83</v>
      </c>
      <c r="B121" s="83"/>
      <c r="C121" s="112" t="s">
        <v>84</v>
      </c>
      <c r="D121" s="111" t="s">
        <v>85</v>
      </c>
      <c r="E121" s="83"/>
      <c r="F121" s="111" t="s">
        <v>86</v>
      </c>
      <c r="G121" s="83"/>
      <c r="H121" s="111" t="s">
        <v>87</v>
      </c>
      <c r="I121" s="93"/>
      <c r="J121" s="83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1.5" customHeight="1" x14ac:dyDescent="0.3">
      <c r="A122" s="88"/>
      <c r="B122" s="89"/>
      <c r="C122" s="92"/>
      <c r="D122" s="88"/>
      <c r="E122" s="89"/>
      <c r="F122" s="88"/>
      <c r="G122" s="89"/>
      <c r="H122" s="88"/>
      <c r="I122" s="95"/>
      <c r="J122" s="89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1.5" customHeight="1" x14ac:dyDescent="0.3">
      <c r="A123" s="113" t="s">
        <v>91</v>
      </c>
      <c r="B123" s="79"/>
      <c r="C123" s="17" t="s">
        <v>92</v>
      </c>
      <c r="D123" s="105">
        <v>30</v>
      </c>
      <c r="E123" s="79"/>
      <c r="F123" s="101">
        <v>380</v>
      </c>
      <c r="G123" s="79"/>
      <c r="H123" s="101">
        <f t="shared" ref="H123:H140" si="3">D123*F123</f>
        <v>11400</v>
      </c>
      <c r="I123" s="81"/>
      <c r="J123" s="79"/>
      <c r="K123" s="5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1.5" customHeight="1" x14ac:dyDescent="0.3">
      <c r="A124" s="114" t="s">
        <v>93</v>
      </c>
      <c r="B124" s="79"/>
      <c r="C124" s="19" t="s">
        <v>94</v>
      </c>
      <c r="D124" s="105">
        <v>2780</v>
      </c>
      <c r="E124" s="79"/>
      <c r="F124" s="115">
        <v>98.88</v>
      </c>
      <c r="G124" s="110"/>
      <c r="H124" s="105">
        <v>274886.40000000002</v>
      </c>
      <c r="I124" s="81"/>
      <c r="J124" s="79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1.5" customHeight="1" x14ac:dyDescent="0.3">
      <c r="A125" s="113" t="s">
        <v>95</v>
      </c>
      <c r="B125" s="79"/>
      <c r="C125" s="17" t="s">
        <v>94</v>
      </c>
      <c r="D125" s="105">
        <v>20</v>
      </c>
      <c r="E125" s="79"/>
      <c r="F125" s="101">
        <v>430.4</v>
      </c>
      <c r="G125" s="79"/>
      <c r="H125" s="101">
        <v>8608</v>
      </c>
      <c r="I125" s="81"/>
      <c r="J125" s="79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1.5" customHeight="1" x14ac:dyDescent="0.3">
      <c r="A126" s="113" t="s">
        <v>96</v>
      </c>
      <c r="B126" s="79"/>
      <c r="C126" s="17" t="s">
        <v>119</v>
      </c>
      <c r="D126" s="105">
        <v>15</v>
      </c>
      <c r="E126" s="79"/>
      <c r="F126" s="101">
        <v>2.5</v>
      </c>
      <c r="G126" s="79"/>
      <c r="H126" s="101">
        <f t="shared" si="3"/>
        <v>37.5</v>
      </c>
      <c r="I126" s="81"/>
      <c r="J126" s="79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1.5" customHeight="1" x14ac:dyDescent="0.3">
      <c r="A127" s="113" t="s">
        <v>97</v>
      </c>
      <c r="B127" s="79"/>
      <c r="C127" s="17" t="s">
        <v>88</v>
      </c>
      <c r="D127" s="105">
        <v>2</v>
      </c>
      <c r="E127" s="79"/>
      <c r="F127" s="116">
        <v>1800</v>
      </c>
      <c r="G127" s="79"/>
      <c r="H127" s="101">
        <f t="shared" si="3"/>
        <v>3600</v>
      </c>
      <c r="I127" s="81"/>
      <c r="J127" s="79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1.5" customHeight="1" x14ac:dyDescent="0.3">
      <c r="A128" s="117"/>
      <c r="B128" s="79"/>
      <c r="C128" s="19"/>
      <c r="D128" s="105"/>
      <c r="E128" s="79"/>
      <c r="F128" s="105"/>
      <c r="G128" s="79"/>
      <c r="H128" s="105">
        <f t="shared" si="3"/>
        <v>0</v>
      </c>
      <c r="I128" s="81"/>
      <c r="J128" s="79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1.5" customHeight="1" x14ac:dyDescent="0.3">
      <c r="A129" s="119"/>
      <c r="B129" s="79"/>
      <c r="C129" s="19"/>
      <c r="D129" s="105"/>
      <c r="E129" s="79"/>
      <c r="F129" s="105"/>
      <c r="G129" s="79"/>
      <c r="H129" s="105">
        <f t="shared" si="3"/>
        <v>0</v>
      </c>
      <c r="I129" s="81"/>
      <c r="J129" s="79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1.5" customHeight="1" x14ac:dyDescent="0.3">
      <c r="A130" s="114"/>
      <c r="B130" s="79"/>
      <c r="C130" s="19"/>
      <c r="D130" s="105"/>
      <c r="E130" s="79"/>
      <c r="F130" s="105"/>
      <c r="G130" s="79"/>
      <c r="H130" s="105">
        <f t="shared" si="3"/>
        <v>0</v>
      </c>
      <c r="I130" s="81"/>
      <c r="J130" s="79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1.5" customHeight="1" x14ac:dyDescent="0.3">
      <c r="A131" s="114"/>
      <c r="B131" s="79"/>
      <c r="C131" s="19"/>
      <c r="D131" s="105"/>
      <c r="E131" s="79"/>
      <c r="F131" s="105"/>
      <c r="G131" s="79"/>
      <c r="H131" s="105">
        <f t="shared" si="3"/>
        <v>0</v>
      </c>
      <c r="I131" s="81"/>
      <c r="J131" s="79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1.5" customHeight="1" x14ac:dyDescent="0.3">
      <c r="A132" s="114"/>
      <c r="B132" s="79"/>
      <c r="C132" s="19"/>
      <c r="D132" s="105"/>
      <c r="E132" s="79"/>
      <c r="F132" s="105"/>
      <c r="G132" s="79"/>
      <c r="H132" s="105">
        <f t="shared" si="3"/>
        <v>0</v>
      </c>
      <c r="I132" s="81"/>
      <c r="J132" s="79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1.5" customHeight="1" x14ac:dyDescent="0.3">
      <c r="A133" s="114"/>
      <c r="B133" s="79"/>
      <c r="C133" s="19"/>
      <c r="D133" s="105"/>
      <c r="E133" s="79"/>
      <c r="F133" s="105"/>
      <c r="G133" s="79"/>
      <c r="H133" s="105">
        <f t="shared" si="3"/>
        <v>0</v>
      </c>
      <c r="I133" s="81"/>
      <c r="J133" s="79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1.5" customHeight="1" x14ac:dyDescent="0.3">
      <c r="A134" s="114"/>
      <c r="B134" s="79"/>
      <c r="C134" s="19"/>
      <c r="D134" s="105"/>
      <c r="E134" s="79"/>
      <c r="F134" s="105"/>
      <c r="G134" s="79"/>
      <c r="H134" s="105">
        <f t="shared" si="3"/>
        <v>0</v>
      </c>
      <c r="I134" s="81"/>
      <c r="J134" s="79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1.5" customHeight="1" x14ac:dyDescent="0.3">
      <c r="A135" s="118"/>
      <c r="B135" s="79"/>
      <c r="C135" s="19"/>
      <c r="D135" s="105"/>
      <c r="E135" s="79"/>
      <c r="F135" s="105"/>
      <c r="G135" s="79"/>
      <c r="H135" s="105">
        <f t="shared" si="3"/>
        <v>0</v>
      </c>
      <c r="I135" s="81"/>
      <c r="J135" s="79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1.5" customHeight="1" x14ac:dyDescent="0.3">
      <c r="A136" s="118"/>
      <c r="B136" s="79"/>
      <c r="C136" s="19"/>
      <c r="D136" s="105"/>
      <c r="E136" s="79"/>
      <c r="F136" s="105"/>
      <c r="G136" s="79"/>
      <c r="H136" s="105">
        <f t="shared" si="3"/>
        <v>0</v>
      </c>
      <c r="I136" s="81"/>
      <c r="J136" s="79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1.5" customHeight="1" x14ac:dyDescent="0.3">
      <c r="A137" s="118"/>
      <c r="B137" s="79"/>
      <c r="C137" s="19"/>
      <c r="D137" s="105"/>
      <c r="E137" s="79"/>
      <c r="F137" s="105"/>
      <c r="G137" s="79"/>
      <c r="H137" s="105">
        <f t="shared" si="3"/>
        <v>0</v>
      </c>
      <c r="I137" s="81"/>
      <c r="J137" s="79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1.5" customHeight="1" x14ac:dyDescent="0.3">
      <c r="A138" s="118"/>
      <c r="B138" s="79"/>
      <c r="C138" s="19"/>
      <c r="D138" s="105"/>
      <c r="E138" s="79"/>
      <c r="F138" s="105"/>
      <c r="G138" s="79"/>
      <c r="H138" s="105">
        <f t="shared" si="3"/>
        <v>0</v>
      </c>
      <c r="I138" s="81"/>
      <c r="J138" s="79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1.5" customHeight="1" x14ac:dyDescent="0.3">
      <c r="A139" s="124"/>
      <c r="B139" s="79"/>
      <c r="C139" s="19"/>
      <c r="D139" s="105"/>
      <c r="E139" s="79"/>
      <c r="F139" s="105"/>
      <c r="G139" s="79"/>
      <c r="H139" s="101">
        <f t="shared" si="3"/>
        <v>0</v>
      </c>
      <c r="I139" s="81"/>
      <c r="J139" s="79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9.25" customHeight="1" x14ac:dyDescent="0.3">
      <c r="A140" s="113"/>
      <c r="B140" s="79"/>
      <c r="C140" s="19"/>
      <c r="D140" s="105"/>
      <c r="E140" s="79"/>
      <c r="F140" s="116"/>
      <c r="G140" s="79"/>
      <c r="H140" s="101">
        <f t="shared" si="3"/>
        <v>0</v>
      </c>
      <c r="I140" s="81"/>
      <c r="J140" s="79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" customHeight="1" x14ac:dyDescent="0.3">
      <c r="A141" s="52" t="s">
        <v>98</v>
      </c>
      <c r="B141" s="52"/>
      <c r="C141" s="52"/>
      <c r="D141" s="127"/>
      <c r="E141" s="79"/>
      <c r="F141" s="127"/>
      <c r="G141" s="79"/>
      <c r="H141" s="84">
        <f>SUM(H123:J140)</f>
        <v>298531.90000000002</v>
      </c>
      <c r="I141" s="81"/>
      <c r="J141" s="79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" customHeight="1" x14ac:dyDescent="0.3">
      <c r="A142" s="1"/>
      <c r="B142" s="1"/>
      <c r="C142" s="1"/>
      <c r="D142" s="2"/>
      <c r="E142" s="2"/>
      <c r="F142" s="2"/>
      <c r="G142" s="2"/>
      <c r="H142" s="14"/>
      <c r="I142" s="54"/>
      <c r="J142" s="54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7.25" customHeight="1" x14ac:dyDescent="0.3">
      <c r="A143" s="48" t="s">
        <v>99</v>
      </c>
      <c r="B143" s="48"/>
      <c r="C143" s="1"/>
      <c r="D143" s="2"/>
      <c r="E143" s="2"/>
      <c r="F143" s="2"/>
      <c r="G143" s="2"/>
      <c r="H143" s="100"/>
      <c r="I143" s="93"/>
      <c r="J143" s="93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0.75" hidden="1" customHeight="1" x14ac:dyDescent="0.3">
      <c r="A144" s="85" t="s">
        <v>100</v>
      </c>
      <c r="B144" s="83"/>
      <c r="C144" s="48"/>
      <c r="D144" s="48"/>
      <c r="E144" s="48"/>
      <c r="F144" s="48"/>
      <c r="G144" s="48"/>
      <c r="H144" s="48"/>
      <c r="I144" s="48"/>
      <c r="J144" s="48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2.25" customHeight="1" x14ac:dyDescent="0.3">
      <c r="A145" s="88"/>
      <c r="B145" s="89"/>
      <c r="C145" s="98" t="s">
        <v>101</v>
      </c>
      <c r="D145" s="123" t="s">
        <v>64</v>
      </c>
      <c r="E145" s="123" t="s">
        <v>102</v>
      </c>
      <c r="F145" s="83"/>
      <c r="G145" s="98" t="s">
        <v>103</v>
      </c>
      <c r="H145" s="123" t="s">
        <v>69</v>
      </c>
      <c r="I145" s="93"/>
      <c r="J145" s="83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7.75" customHeight="1" x14ac:dyDescent="0.3">
      <c r="A146" s="78"/>
      <c r="B146" s="79"/>
      <c r="C146" s="92"/>
      <c r="D146" s="88"/>
      <c r="E146" s="88"/>
      <c r="F146" s="89"/>
      <c r="G146" s="92"/>
      <c r="H146" s="88"/>
      <c r="I146" s="95"/>
      <c r="J146" s="89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.75" customHeight="1" x14ac:dyDescent="0.3">
      <c r="A147" s="78"/>
      <c r="B147" s="79"/>
      <c r="C147" s="55"/>
      <c r="D147" s="12"/>
      <c r="E147" s="96"/>
      <c r="F147" s="79"/>
      <c r="G147" s="50"/>
      <c r="H147" s="99"/>
      <c r="I147" s="81"/>
      <c r="J147" s="79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7.25" customHeight="1" x14ac:dyDescent="0.3">
      <c r="A148" s="96"/>
      <c r="B148" s="79"/>
      <c r="C148" s="56"/>
      <c r="D148" s="12"/>
      <c r="E148" s="96"/>
      <c r="F148" s="79"/>
      <c r="G148" s="50"/>
      <c r="H148" s="99"/>
      <c r="I148" s="81"/>
      <c r="J148" s="79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3">
      <c r="A149" s="57"/>
      <c r="B149" s="58" t="s">
        <v>104</v>
      </c>
      <c r="C149" s="59"/>
      <c r="D149" s="50"/>
      <c r="E149" s="50"/>
      <c r="F149" s="50"/>
      <c r="G149" s="50"/>
      <c r="H149" s="121">
        <f>H147+H148</f>
        <v>0</v>
      </c>
      <c r="I149" s="81"/>
      <c r="J149" s="79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3">
      <c r="A150" s="1"/>
      <c r="B150" s="1"/>
      <c r="C150" s="60"/>
      <c r="D150" s="61"/>
      <c r="E150" s="61"/>
      <c r="F150" s="61"/>
      <c r="G150" s="61"/>
      <c r="H150" s="62"/>
      <c r="I150" s="62"/>
      <c r="J150" s="6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7.25" customHeight="1" x14ac:dyDescent="0.3">
      <c r="A151" s="1" t="s">
        <v>105</v>
      </c>
      <c r="B151" s="1"/>
      <c r="C151" s="1"/>
      <c r="D151" s="2"/>
      <c r="E151" s="122"/>
      <c r="F151" s="94"/>
      <c r="G151" s="2"/>
      <c r="H151" s="102">
        <f>H149+H118</f>
        <v>0</v>
      </c>
      <c r="I151" s="94"/>
      <c r="J151" s="94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.5" hidden="1" customHeight="1" x14ac:dyDescent="0.3">
      <c r="A152" s="1"/>
      <c r="B152" s="1"/>
      <c r="C152" s="1"/>
      <c r="D152" s="2"/>
      <c r="E152" s="2"/>
      <c r="F152" s="2"/>
      <c r="G152" s="2"/>
      <c r="H152" s="102" t="e">
        <f>H151+H141+#REF!</f>
        <v>#REF!</v>
      </c>
      <c r="I152" s="94"/>
      <c r="J152" s="94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3">
      <c r="A153" s="48" t="s">
        <v>106</v>
      </c>
      <c r="B153" s="48"/>
      <c r="C153" s="1"/>
      <c r="D153" s="2"/>
      <c r="E153" s="2"/>
      <c r="F153" s="2"/>
      <c r="G153" s="2"/>
      <c r="H153" s="9"/>
      <c r="I153" s="9"/>
      <c r="J153" s="9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.5" customHeight="1" x14ac:dyDescent="0.3">
      <c r="A154" s="1"/>
      <c r="B154" s="1"/>
      <c r="C154" s="1"/>
      <c r="D154" s="2"/>
      <c r="E154" s="2"/>
      <c r="F154" s="2"/>
      <c r="G154" s="2"/>
      <c r="H154" s="9"/>
      <c r="I154" s="9"/>
      <c r="J154" s="9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" hidden="1" customHeight="1" x14ac:dyDescent="0.3">
      <c r="A155" s="85"/>
      <c r="B155" s="83"/>
      <c r="C155" s="48"/>
      <c r="D155" s="48"/>
      <c r="E155" s="48"/>
      <c r="F155" s="48"/>
      <c r="G155" s="48"/>
      <c r="H155" s="48"/>
      <c r="I155" s="48"/>
      <c r="J155" s="48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" customHeight="1" x14ac:dyDescent="0.3">
      <c r="A156" s="88"/>
      <c r="B156" s="89"/>
      <c r="C156" s="98" t="s">
        <v>84</v>
      </c>
      <c r="D156" s="123" t="s">
        <v>107</v>
      </c>
      <c r="E156" s="83"/>
      <c r="F156" s="123" t="s">
        <v>108</v>
      </c>
      <c r="G156" s="83"/>
      <c r="H156" s="123" t="s">
        <v>87</v>
      </c>
      <c r="I156" s="93"/>
      <c r="J156" s="83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0.25" customHeight="1" x14ac:dyDescent="0.3">
      <c r="A157" s="78" t="s">
        <v>109</v>
      </c>
      <c r="B157" s="79"/>
      <c r="C157" s="92"/>
      <c r="D157" s="88"/>
      <c r="E157" s="89"/>
      <c r="F157" s="88"/>
      <c r="G157" s="89"/>
      <c r="H157" s="88"/>
      <c r="I157" s="95"/>
      <c r="J157" s="89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97" t="s">
        <v>110</v>
      </c>
      <c r="B158" s="79"/>
      <c r="C158" s="47" t="s">
        <v>88</v>
      </c>
      <c r="D158" s="96">
        <v>1</v>
      </c>
      <c r="E158" s="79"/>
      <c r="F158" s="99">
        <v>150</v>
      </c>
      <c r="G158" s="79"/>
      <c r="H158" s="99">
        <f t="shared" ref="H158:H161" si="4">D158*F158</f>
        <v>150</v>
      </c>
      <c r="I158" s="81"/>
      <c r="J158" s="79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hidden="1" customHeight="1" x14ac:dyDescent="0.3">
      <c r="A159" s="97"/>
      <c r="B159" s="79"/>
      <c r="C159" s="47" t="s">
        <v>88</v>
      </c>
      <c r="D159" s="96"/>
      <c r="E159" s="79"/>
      <c r="F159" s="99"/>
      <c r="G159" s="79"/>
      <c r="H159" s="99">
        <f t="shared" si="4"/>
        <v>0</v>
      </c>
      <c r="I159" s="81"/>
      <c r="J159" s="79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97" t="s">
        <v>111</v>
      </c>
      <c r="B160" s="79"/>
      <c r="C160" s="47" t="s">
        <v>88</v>
      </c>
      <c r="D160" s="96">
        <v>1</v>
      </c>
      <c r="E160" s="79"/>
      <c r="F160" s="99">
        <v>75</v>
      </c>
      <c r="G160" s="79"/>
      <c r="H160" s="99">
        <f t="shared" si="4"/>
        <v>75</v>
      </c>
      <c r="I160" s="81"/>
      <c r="J160" s="79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9.25" customHeight="1" x14ac:dyDescent="0.3">
      <c r="A161" s="97" t="s">
        <v>112</v>
      </c>
      <c r="B161" s="79"/>
      <c r="C161" s="47" t="s">
        <v>120</v>
      </c>
      <c r="D161" s="105">
        <v>15</v>
      </c>
      <c r="E161" s="79"/>
      <c r="F161" s="101">
        <v>50</v>
      </c>
      <c r="G161" s="79"/>
      <c r="H161" s="101">
        <f t="shared" si="4"/>
        <v>750</v>
      </c>
      <c r="I161" s="81"/>
      <c r="J161" s="79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3">
      <c r="A162" s="63" t="s">
        <v>113</v>
      </c>
      <c r="B162" s="63"/>
      <c r="C162" s="47"/>
      <c r="D162" s="96"/>
      <c r="E162" s="79"/>
      <c r="F162" s="99"/>
      <c r="G162" s="79"/>
      <c r="H162" s="99"/>
      <c r="I162" s="81"/>
      <c r="J162" s="79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3">
      <c r="A163" s="3"/>
      <c r="B163" s="2"/>
      <c r="C163" s="63"/>
      <c r="D163" s="2"/>
      <c r="E163" s="2"/>
      <c r="F163" s="2"/>
      <c r="G163" s="6" t="s">
        <v>48</v>
      </c>
      <c r="H163" s="100">
        <f>SUM(H158:J162)</f>
        <v>975</v>
      </c>
      <c r="I163" s="93"/>
      <c r="J163" s="93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3">
      <c r="A164" s="144" t="s">
        <v>114</v>
      </c>
      <c r="B164" s="145"/>
      <c r="C164" s="145"/>
      <c r="D164" s="145"/>
      <c r="E164" s="145"/>
      <c r="F164" s="145"/>
      <c r="G164" s="145"/>
      <c r="H164" s="145"/>
      <c r="I164" s="145"/>
      <c r="J164" s="146"/>
      <c r="K164" s="64"/>
      <c r="L164" s="64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4" customHeight="1" x14ac:dyDescent="0.3">
      <c r="A165" s="151" t="s">
        <v>115</v>
      </c>
      <c r="B165" s="81"/>
      <c r="C165" s="81"/>
      <c r="D165" s="152"/>
      <c r="E165" s="65" t="s">
        <v>116</v>
      </c>
      <c r="F165" s="153" t="s">
        <v>117</v>
      </c>
      <c r="G165" s="79"/>
      <c r="H165" s="154" t="s">
        <v>118</v>
      </c>
      <c r="I165" s="81"/>
      <c r="J165" s="79"/>
      <c r="K165" s="155"/>
      <c r="L165" s="146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3">
      <c r="A166" s="156"/>
      <c r="B166" s="81"/>
      <c r="C166" s="81"/>
      <c r="D166" s="152"/>
      <c r="E166" s="66"/>
      <c r="F166" s="141"/>
      <c r="G166" s="79"/>
      <c r="H166" s="141"/>
      <c r="I166" s="81"/>
      <c r="J166" s="79"/>
      <c r="K166" s="67"/>
      <c r="L166" s="68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3">
      <c r="A167" s="156"/>
      <c r="B167" s="81"/>
      <c r="C167" s="81"/>
      <c r="D167" s="152"/>
      <c r="E167" s="69"/>
      <c r="F167" s="141"/>
      <c r="G167" s="79"/>
      <c r="H167" s="141"/>
      <c r="I167" s="81"/>
      <c r="J167" s="79"/>
      <c r="K167" s="149"/>
      <c r="L167" s="146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3">
      <c r="A168" s="70"/>
      <c r="B168" s="71"/>
      <c r="C168" s="71"/>
      <c r="D168" s="71"/>
      <c r="E168" s="71"/>
      <c r="F168" s="72"/>
      <c r="G168" s="73" t="s">
        <v>48</v>
      </c>
      <c r="H168" s="150">
        <f>H166+H167</f>
        <v>0</v>
      </c>
      <c r="I168" s="109"/>
      <c r="J168" s="110"/>
      <c r="K168" s="144"/>
      <c r="L168" s="146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0.75" customHeight="1" x14ac:dyDescent="0.3">
      <c r="A169" s="70"/>
      <c r="B169" s="71"/>
      <c r="C169" s="71"/>
      <c r="D169" s="71"/>
      <c r="E169" s="71"/>
      <c r="F169" s="72"/>
      <c r="G169" s="73"/>
      <c r="H169" s="74"/>
      <c r="I169" s="74"/>
      <c r="J169" s="74"/>
      <c r="K169" s="75"/>
      <c r="L169" s="76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2.5" hidden="1" customHeight="1" x14ac:dyDescent="0.3">
      <c r="A170" s="70"/>
      <c r="B170" s="142"/>
      <c r="C170" s="79"/>
      <c r="D170" s="143"/>
      <c r="E170" s="79"/>
      <c r="F170" s="72"/>
      <c r="G170" s="73"/>
      <c r="H170" s="74"/>
      <c r="I170" s="74"/>
      <c r="J170" s="74"/>
      <c r="K170" s="75"/>
      <c r="L170" s="76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1" hidden="1" customHeight="1" x14ac:dyDescent="0.3">
      <c r="A171" s="70"/>
      <c r="B171" s="147"/>
      <c r="C171" s="79"/>
      <c r="D171" s="148"/>
      <c r="E171" s="79"/>
      <c r="F171" s="72"/>
      <c r="G171" s="73"/>
      <c r="H171" s="74"/>
      <c r="I171" s="74"/>
      <c r="J171" s="74"/>
      <c r="K171" s="75"/>
      <c r="L171" s="76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8" customHeight="1" x14ac:dyDescent="0.3">
      <c r="A172" s="70"/>
      <c r="B172" s="71"/>
      <c r="C172" s="71"/>
      <c r="D172" s="71"/>
      <c r="E172" s="71"/>
      <c r="F172" s="72"/>
      <c r="G172" s="73"/>
      <c r="H172" s="74"/>
      <c r="I172" s="74"/>
      <c r="J172" s="74"/>
      <c r="K172" s="75"/>
      <c r="L172" s="76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35">
      <c r="A173" s="77"/>
      <c r="B173" s="77"/>
      <c r="C173" s="2"/>
      <c r="D173" s="2"/>
      <c r="E173" s="2"/>
      <c r="F173" s="2"/>
      <c r="G173" s="8"/>
      <c r="H173" s="8"/>
      <c r="I173" s="8"/>
      <c r="J173" s="8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4.5" customHeight="1" x14ac:dyDescent="0.35">
      <c r="A174" s="2"/>
      <c r="B174" s="77"/>
      <c r="C174" s="77"/>
      <c r="D174" s="77"/>
      <c r="E174" s="77"/>
      <c r="F174" s="77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5">
      <c r="A175" s="3"/>
      <c r="B175" s="2"/>
      <c r="C175" s="77"/>
      <c r="D175" s="77"/>
      <c r="E175" s="77"/>
      <c r="F175" s="77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21">
    <mergeCell ref="B171:C171"/>
    <mergeCell ref="D171:E171"/>
    <mergeCell ref="H167:J167"/>
    <mergeCell ref="K167:L167"/>
    <mergeCell ref="H168:J168"/>
    <mergeCell ref="K168:L168"/>
    <mergeCell ref="A165:D165"/>
    <mergeCell ref="F165:G165"/>
    <mergeCell ref="H165:J165"/>
    <mergeCell ref="K165:L165"/>
    <mergeCell ref="A166:D166"/>
    <mergeCell ref="H166:J166"/>
    <mergeCell ref="A167:D167"/>
    <mergeCell ref="A102:B102"/>
    <mergeCell ref="F102:G102"/>
    <mergeCell ref="H102:J102"/>
    <mergeCell ref="A103:B103"/>
    <mergeCell ref="A104:B104"/>
    <mergeCell ref="F166:G166"/>
    <mergeCell ref="F167:G167"/>
    <mergeCell ref="B170:C170"/>
    <mergeCell ref="D170:E170"/>
    <mergeCell ref="H158:J158"/>
    <mergeCell ref="H159:J159"/>
    <mergeCell ref="H160:J160"/>
    <mergeCell ref="H161:J161"/>
    <mergeCell ref="H162:J162"/>
    <mergeCell ref="H163:J163"/>
    <mergeCell ref="A164:J164"/>
    <mergeCell ref="H149:J149"/>
    <mergeCell ref="H151:J151"/>
    <mergeCell ref="H152:J152"/>
    <mergeCell ref="H156:J157"/>
    <mergeCell ref="A161:B161"/>
    <mergeCell ref="D161:E161"/>
    <mergeCell ref="F161:G161"/>
    <mergeCell ref="D162:E162"/>
    <mergeCell ref="A89:B89"/>
    <mergeCell ref="A91:B91"/>
    <mergeCell ref="A92:B92"/>
    <mergeCell ref="A93:B93"/>
    <mergeCell ref="A87:B87"/>
    <mergeCell ref="A88:B88"/>
    <mergeCell ref="D88:E88"/>
    <mergeCell ref="H88:J88"/>
    <mergeCell ref="D89:E89"/>
    <mergeCell ref="H89:J89"/>
    <mergeCell ref="H90:J90"/>
    <mergeCell ref="A70:B70"/>
    <mergeCell ref="C70:D70"/>
    <mergeCell ref="D85:E86"/>
    <mergeCell ref="D87:E87"/>
    <mergeCell ref="A84:B85"/>
    <mergeCell ref="C85:C86"/>
    <mergeCell ref="F85:F86"/>
    <mergeCell ref="G85:G86"/>
    <mergeCell ref="H85:J86"/>
    <mergeCell ref="A86:B86"/>
    <mergeCell ref="H87:J87"/>
    <mergeCell ref="B55:C55"/>
    <mergeCell ref="D55:E55"/>
    <mergeCell ref="A56:B56"/>
    <mergeCell ref="A60:A63"/>
    <mergeCell ref="B60:B63"/>
    <mergeCell ref="C60:C63"/>
    <mergeCell ref="C67:D67"/>
    <mergeCell ref="C68:D68"/>
    <mergeCell ref="C69:D69"/>
    <mergeCell ref="H33:J33"/>
    <mergeCell ref="A34:F34"/>
    <mergeCell ref="H34:J34"/>
    <mergeCell ref="A35:G35"/>
    <mergeCell ref="H35:J35"/>
    <mergeCell ref="A39:H39"/>
    <mergeCell ref="B53:C53"/>
    <mergeCell ref="B54:C54"/>
    <mergeCell ref="D54:E54"/>
    <mergeCell ref="G40:J40"/>
    <mergeCell ref="G45:J45"/>
    <mergeCell ref="F46:J46"/>
    <mergeCell ref="B47:J47"/>
    <mergeCell ref="A48:J48"/>
    <mergeCell ref="A49:A50"/>
    <mergeCell ref="B49:C50"/>
    <mergeCell ref="I49:J50"/>
    <mergeCell ref="D49:E50"/>
    <mergeCell ref="F49:F50"/>
    <mergeCell ref="I21:J21"/>
    <mergeCell ref="I22:J22"/>
    <mergeCell ref="I18:J18"/>
    <mergeCell ref="A19:F19"/>
    <mergeCell ref="I19:J19"/>
    <mergeCell ref="A20:F20"/>
    <mergeCell ref="I20:J20"/>
    <mergeCell ref="A21:E21"/>
    <mergeCell ref="A22:E22"/>
    <mergeCell ref="A1:B1"/>
    <mergeCell ref="F1:J1"/>
    <mergeCell ref="A2:D2"/>
    <mergeCell ref="F2:J2"/>
    <mergeCell ref="A3:D3"/>
    <mergeCell ref="F3:J3"/>
    <mergeCell ref="A4:D4"/>
    <mergeCell ref="A17:D17"/>
    <mergeCell ref="A18:D18"/>
    <mergeCell ref="F4:J4"/>
    <mergeCell ref="A8:J8"/>
    <mergeCell ref="A9:J9"/>
    <mergeCell ref="A11:J11"/>
    <mergeCell ref="A14:C14"/>
    <mergeCell ref="C16:J16"/>
    <mergeCell ref="I17:J17"/>
    <mergeCell ref="A23:E23"/>
    <mergeCell ref="I23:J23"/>
    <mergeCell ref="A24:D24"/>
    <mergeCell ref="I24:J24"/>
    <mergeCell ref="A27:F27"/>
    <mergeCell ref="H27:J27"/>
    <mergeCell ref="H28:J28"/>
    <mergeCell ref="A28:G28"/>
    <mergeCell ref="A29:G29"/>
    <mergeCell ref="H29:J29"/>
    <mergeCell ref="A30:F30"/>
    <mergeCell ref="H30:J30"/>
    <mergeCell ref="A31:F31"/>
    <mergeCell ref="A32:F32"/>
    <mergeCell ref="H31:J31"/>
    <mergeCell ref="H32:J32"/>
    <mergeCell ref="A33:G33"/>
    <mergeCell ref="A147:B147"/>
    <mergeCell ref="A148:B148"/>
    <mergeCell ref="H145:J146"/>
    <mergeCell ref="H147:J147"/>
    <mergeCell ref="H148:J148"/>
    <mergeCell ref="D140:E140"/>
    <mergeCell ref="F140:G140"/>
    <mergeCell ref="D141:E141"/>
    <mergeCell ref="F141:G141"/>
    <mergeCell ref="H141:J141"/>
    <mergeCell ref="H143:J143"/>
    <mergeCell ref="A144:B145"/>
    <mergeCell ref="C145:C146"/>
    <mergeCell ref="D145:D146"/>
    <mergeCell ref="E145:F146"/>
    <mergeCell ref="G145:G146"/>
    <mergeCell ref="A146:B146"/>
    <mergeCell ref="F162:G162"/>
    <mergeCell ref="A157:B157"/>
    <mergeCell ref="A158:B158"/>
    <mergeCell ref="D158:E158"/>
    <mergeCell ref="F158:G158"/>
    <mergeCell ref="A159:B159"/>
    <mergeCell ref="F159:G159"/>
    <mergeCell ref="F160:G160"/>
    <mergeCell ref="D159:E159"/>
    <mergeCell ref="D160:E160"/>
    <mergeCell ref="H129:J129"/>
    <mergeCell ref="E147:F147"/>
    <mergeCell ref="E148:F148"/>
    <mergeCell ref="E151:F151"/>
    <mergeCell ref="A155:B156"/>
    <mergeCell ref="C156:C157"/>
    <mergeCell ref="D156:E157"/>
    <mergeCell ref="F156:G157"/>
    <mergeCell ref="A160:B160"/>
    <mergeCell ref="H130:J130"/>
    <mergeCell ref="H131:J131"/>
    <mergeCell ref="H132:J132"/>
    <mergeCell ref="H133:J133"/>
    <mergeCell ref="H134:J134"/>
    <mergeCell ref="H135:J135"/>
    <mergeCell ref="H136:J136"/>
    <mergeCell ref="H137:J137"/>
    <mergeCell ref="H138:J138"/>
    <mergeCell ref="A139:B139"/>
    <mergeCell ref="D139:E139"/>
    <mergeCell ref="F139:G139"/>
    <mergeCell ref="H139:J139"/>
    <mergeCell ref="A140:B140"/>
    <mergeCell ref="H140:J140"/>
    <mergeCell ref="H121:J122"/>
    <mergeCell ref="D125:E125"/>
    <mergeCell ref="D126:E126"/>
    <mergeCell ref="H123:J123"/>
    <mergeCell ref="H124:J124"/>
    <mergeCell ref="H125:J125"/>
    <mergeCell ref="H126:J126"/>
    <mergeCell ref="H127:J127"/>
    <mergeCell ref="H128:J128"/>
    <mergeCell ref="D112:E112"/>
    <mergeCell ref="F112:G112"/>
    <mergeCell ref="H112:J112"/>
    <mergeCell ref="A112:B112"/>
    <mergeCell ref="A113:B113"/>
    <mergeCell ref="A114:B114"/>
    <mergeCell ref="A115:B115"/>
    <mergeCell ref="A116:B116"/>
    <mergeCell ref="D118:E118"/>
    <mergeCell ref="F118:G118"/>
    <mergeCell ref="H113:J113"/>
    <mergeCell ref="H114:J114"/>
    <mergeCell ref="H115:J115"/>
    <mergeCell ref="H116:J116"/>
    <mergeCell ref="H117:J117"/>
    <mergeCell ref="H118:J118"/>
    <mergeCell ref="A117:B117"/>
    <mergeCell ref="A107:B108"/>
    <mergeCell ref="C107:C108"/>
    <mergeCell ref="D107:E108"/>
    <mergeCell ref="F107:G108"/>
    <mergeCell ref="H107:J108"/>
    <mergeCell ref="A109:B109"/>
    <mergeCell ref="A110:B110"/>
    <mergeCell ref="A111:B111"/>
    <mergeCell ref="D111:E111"/>
    <mergeCell ref="F111:G111"/>
    <mergeCell ref="H111:J111"/>
    <mergeCell ref="A136:B136"/>
    <mergeCell ref="A137:B137"/>
    <mergeCell ref="A138:B138"/>
    <mergeCell ref="A129:B129"/>
    <mergeCell ref="A130:B130"/>
    <mergeCell ref="A131:B131"/>
    <mergeCell ref="A132:B132"/>
    <mergeCell ref="A133:B133"/>
    <mergeCell ref="A134:B134"/>
    <mergeCell ref="A135:B135"/>
    <mergeCell ref="F129:G129"/>
    <mergeCell ref="D132:E132"/>
    <mergeCell ref="D133:E133"/>
    <mergeCell ref="D134:E134"/>
    <mergeCell ref="D135:E135"/>
    <mergeCell ref="D136:E136"/>
    <mergeCell ref="D137:E137"/>
    <mergeCell ref="D138:E138"/>
    <mergeCell ref="F133:G133"/>
    <mergeCell ref="F134:G134"/>
    <mergeCell ref="F135:G135"/>
    <mergeCell ref="F136:G136"/>
    <mergeCell ref="F137:G137"/>
    <mergeCell ref="F138:G138"/>
    <mergeCell ref="D129:E129"/>
    <mergeCell ref="D130:E130"/>
    <mergeCell ref="F130:G130"/>
    <mergeCell ref="D131:E131"/>
    <mergeCell ref="F131:G131"/>
    <mergeCell ref="F132:G132"/>
    <mergeCell ref="A125:B125"/>
    <mergeCell ref="F125:G125"/>
    <mergeCell ref="F126:G126"/>
    <mergeCell ref="A126:B126"/>
    <mergeCell ref="A127:B127"/>
    <mergeCell ref="D127:E127"/>
    <mergeCell ref="F127:G127"/>
    <mergeCell ref="A128:B128"/>
    <mergeCell ref="F128:G128"/>
    <mergeCell ref="D128:E128"/>
    <mergeCell ref="A121:B122"/>
    <mergeCell ref="C121:C122"/>
    <mergeCell ref="D121:E122"/>
    <mergeCell ref="F121:G122"/>
    <mergeCell ref="D123:E123"/>
    <mergeCell ref="F123:G123"/>
    <mergeCell ref="A123:B123"/>
    <mergeCell ref="A124:B124"/>
    <mergeCell ref="D124:E124"/>
    <mergeCell ref="F124:G124"/>
    <mergeCell ref="I65:J65"/>
    <mergeCell ref="I66:J66"/>
    <mergeCell ref="E67:F67"/>
    <mergeCell ref="E68:F68"/>
    <mergeCell ref="E69:F69"/>
    <mergeCell ref="E70:F70"/>
    <mergeCell ref="H71:J71"/>
    <mergeCell ref="D109:E109"/>
    <mergeCell ref="D110:E110"/>
    <mergeCell ref="F110:G110"/>
    <mergeCell ref="H110:J110"/>
    <mergeCell ref="F109:G109"/>
    <mergeCell ref="H109:J109"/>
    <mergeCell ref="H103:J103"/>
    <mergeCell ref="H104:J104"/>
    <mergeCell ref="F101:G101"/>
    <mergeCell ref="H101:J101"/>
    <mergeCell ref="H92:J92"/>
    <mergeCell ref="H93:J93"/>
    <mergeCell ref="A101:B101"/>
    <mergeCell ref="G49:G50"/>
    <mergeCell ref="H49:H50"/>
    <mergeCell ref="I51:J51"/>
    <mergeCell ref="I52:J52"/>
    <mergeCell ref="I53:J53"/>
    <mergeCell ref="I54:J54"/>
    <mergeCell ref="I55:J55"/>
    <mergeCell ref="G56:J56"/>
    <mergeCell ref="B51:C51"/>
    <mergeCell ref="D51:E51"/>
    <mergeCell ref="B52:C52"/>
    <mergeCell ref="D52:E52"/>
    <mergeCell ref="D53:E53"/>
    <mergeCell ref="D60:D63"/>
    <mergeCell ref="E60:E63"/>
    <mergeCell ref="F60:F63"/>
    <mergeCell ref="G60:G63"/>
    <mergeCell ref="H60:H63"/>
    <mergeCell ref="I60:J63"/>
    <mergeCell ref="I64:J64"/>
    <mergeCell ref="H72:J72"/>
    <mergeCell ref="H79:J79"/>
    <mergeCell ref="H81:J81"/>
    <mergeCell ref="A94:B94"/>
    <mergeCell ref="H94:J94"/>
    <mergeCell ref="A95:B95"/>
    <mergeCell ref="H95:J95"/>
    <mergeCell ref="A97:B99"/>
    <mergeCell ref="C98:C100"/>
    <mergeCell ref="D98:D100"/>
    <mergeCell ref="E98:E100"/>
    <mergeCell ref="F98:G100"/>
    <mergeCell ref="H98:J100"/>
    <mergeCell ref="A100:B100"/>
  </mergeCells>
  <pageMargins left="0.7" right="0.7" top="0.75" bottom="0.75" header="0" footer="0"/>
  <pageSetup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R17" sqref="R17"/>
    </sheetView>
  </sheetViews>
  <sheetFormatPr defaultRowHeight="13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категорія А1</vt:lpstr>
      <vt:lpstr>Лист1</vt:lpstr>
      <vt:lpstr>'категорія А1'!Область_друку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Sveta</dc:creator>
  <cp:lastModifiedBy>NA</cp:lastModifiedBy>
  <cp:lastPrinted>2026-10-12T09:08:10Z</cp:lastPrinted>
  <dcterms:created xsi:type="dcterms:W3CDTF">2004-08-17T10:26:01Z</dcterms:created>
  <dcterms:modified xsi:type="dcterms:W3CDTF">2026-10-12T10:26:02Z</dcterms:modified>
</cp:coreProperties>
</file>